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я математика\Семинар 22.11.16\"/>
    </mc:Choice>
  </mc:AlternateContent>
  <xr:revisionPtr revIDLastSave="0" documentId="13_ncr:1_{0D0BA3BD-7D1C-4523-A515-74C77F00442E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5С" sheetId="1" r:id="rId1"/>
    <sheet name="5Л" sheetId="6" r:id="rId2"/>
    <sheet name="общее " sheetId="5" r:id="rId3"/>
  </sheets>
  <definedNames>
    <definedName name="_xlnm.Print_Area" localSheetId="1">'5Л'!$A$1:$T$167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1" i="5" l="1"/>
  <c r="B81" i="5"/>
  <c r="B80" i="5"/>
  <c r="C80" i="5"/>
  <c r="C82" i="5" s="1"/>
  <c r="A81" i="5"/>
  <c r="A80" i="5"/>
  <c r="H82" i="5"/>
  <c r="G82" i="5"/>
  <c r="F82" i="5"/>
  <c r="E82" i="5"/>
  <c r="D82" i="5"/>
  <c r="Q5" i="6"/>
  <c r="Q6" i="6"/>
  <c r="Q7" i="6"/>
  <c r="Q8" i="6"/>
  <c r="Q9" i="6"/>
  <c r="Q10" i="6"/>
  <c r="Q11" i="6"/>
  <c r="Q12" i="6"/>
  <c r="Q13" i="6"/>
  <c r="Q4" i="6"/>
  <c r="B82" i="5" l="1"/>
  <c r="L14" i="1" l="1"/>
  <c r="M14" i="1"/>
  <c r="N14" i="1"/>
  <c r="O14" i="1"/>
  <c r="P14" i="1"/>
  <c r="K14" i="1"/>
  <c r="D14" i="1"/>
  <c r="E14" i="1"/>
  <c r="F14" i="1"/>
  <c r="G14" i="1"/>
  <c r="H14" i="1"/>
  <c r="I14" i="1"/>
  <c r="J14" i="1"/>
  <c r="C14" i="1"/>
  <c r="J111" i="6" l="1"/>
  <c r="J112" i="6"/>
  <c r="J113" i="6"/>
  <c r="J114" i="6"/>
  <c r="J115" i="6"/>
  <c r="J116" i="6"/>
  <c r="J117" i="6"/>
  <c r="J118" i="6"/>
  <c r="J119" i="6"/>
  <c r="J110" i="6"/>
  <c r="C111" i="6"/>
  <c r="C112" i="6"/>
  <c r="C113" i="6"/>
  <c r="C114" i="6"/>
  <c r="C115" i="6"/>
  <c r="C116" i="6"/>
  <c r="C117" i="6"/>
  <c r="C118" i="6"/>
  <c r="C119" i="6"/>
  <c r="C110" i="6"/>
  <c r="Q19" i="6"/>
  <c r="Q20" i="6"/>
  <c r="Q21" i="6"/>
  <c r="Q22" i="6"/>
  <c r="Q23" i="6"/>
  <c r="Q24" i="6"/>
  <c r="Q25" i="6"/>
  <c r="Q26" i="6"/>
  <c r="Q27" i="6"/>
  <c r="Q18" i="6"/>
  <c r="M19" i="6"/>
  <c r="M20" i="6"/>
  <c r="M21" i="6"/>
  <c r="M22" i="6"/>
  <c r="M23" i="6"/>
  <c r="M24" i="6"/>
  <c r="M25" i="6"/>
  <c r="M26" i="6"/>
  <c r="M27" i="6"/>
  <c r="M18" i="6"/>
  <c r="H19" i="6"/>
  <c r="H20" i="6"/>
  <c r="H21" i="6"/>
  <c r="H22" i="6"/>
  <c r="H23" i="6"/>
  <c r="H24" i="6"/>
  <c r="H25" i="6"/>
  <c r="H26" i="6"/>
  <c r="H27" i="6"/>
  <c r="H18" i="6"/>
  <c r="C19" i="6"/>
  <c r="C20" i="6"/>
  <c r="C21" i="6"/>
  <c r="C22" i="6"/>
  <c r="C23" i="6"/>
  <c r="C24" i="6"/>
  <c r="C25" i="6"/>
  <c r="C26" i="6"/>
  <c r="C27" i="6"/>
  <c r="C18" i="6"/>
  <c r="J111" i="1" l="1"/>
  <c r="M111" i="1" s="1"/>
  <c r="J112" i="1"/>
  <c r="M112" i="1" s="1"/>
  <c r="J113" i="1"/>
  <c r="M113" i="1" s="1"/>
  <c r="J114" i="1"/>
  <c r="M114" i="1" s="1"/>
  <c r="J115" i="1"/>
  <c r="M115" i="1" s="1"/>
  <c r="J116" i="1"/>
  <c r="M116" i="1" s="1"/>
  <c r="J117" i="1"/>
  <c r="M117" i="1" s="1"/>
  <c r="J118" i="1"/>
  <c r="M118" i="1" s="1"/>
  <c r="J119" i="1"/>
  <c r="M119" i="1" s="1"/>
  <c r="C111" i="1"/>
  <c r="F111" i="1" s="1"/>
  <c r="C112" i="1"/>
  <c r="F112" i="1" s="1"/>
  <c r="C113" i="1"/>
  <c r="F113" i="1" s="1"/>
  <c r="C114" i="1"/>
  <c r="F114" i="1" s="1"/>
  <c r="C115" i="1"/>
  <c r="F115" i="1" s="1"/>
  <c r="C116" i="1"/>
  <c r="F116" i="1" s="1"/>
  <c r="C117" i="1"/>
  <c r="F117" i="1" s="1"/>
  <c r="C118" i="1"/>
  <c r="F118" i="1" s="1"/>
  <c r="C119" i="1"/>
  <c r="F119" i="1" s="1"/>
  <c r="B111" i="1"/>
  <c r="B112" i="1"/>
  <c r="B113" i="1"/>
  <c r="B114" i="1"/>
  <c r="B115" i="1"/>
  <c r="B116" i="1"/>
  <c r="B117" i="1"/>
  <c r="B118" i="1"/>
  <c r="B119" i="1"/>
  <c r="A110" i="1"/>
  <c r="Q19" i="1"/>
  <c r="Q20" i="1"/>
  <c r="Q21" i="1"/>
  <c r="Q22" i="1"/>
  <c r="Q23" i="1"/>
  <c r="Q24" i="1"/>
  <c r="Q25" i="1"/>
  <c r="Q26" i="1"/>
  <c r="Q27" i="1"/>
  <c r="M19" i="1"/>
  <c r="M20" i="1"/>
  <c r="M21" i="1"/>
  <c r="M22" i="1"/>
  <c r="M23" i="1"/>
  <c r="M24" i="1"/>
  <c r="M25" i="1"/>
  <c r="M26" i="1"/>
  <c r="M27" i="1"/>
  <c r="H19" i="1"/>
  <c r="H20" i="1"/>
  <c r="H21" i="1"/>
  <c r="H22" i="1"/>
  <c r="H23" i="1"/>
  <c r="H24" i="1"/>
  <c r="H25" i="1"/>
  <c r="H26" i="1"/>
  <c r="H27" i="1"/>
  <c r="C19" i="1"/>
  <c r="C20" i="1"/>
  <c r="C21" i="1"/>
  <c r="C22" i="1"/>
  <c r="C23" i="1"/>
  <c r="C24" i="1"/>
  <c r="C25" i="1"/>
  <c r="C26" i="1"/>
  <c r="C27" i="1"/>
  <c r="A18" i="1"/>
  <c r="A5" i="1" l="1"/>
  <c r="A6" i="1" l="1"/>
  <c r="A112" i="1" s="1"/>
  <c r="A111" i="1"/>
  <c r="A19" i="1"/>
  <c r="A7" i="1"/>
  <c r="A113" i="1" s="1"/>
  <c r="A20" i="1"/>
  <c r="L14" i="6"/>
  <c r="M14" i="6"/>
  <c r="N14" i="6"/>
  <c r="O14" i="6"/>
  <c r="P14" i="6"/>
  <c r="K14" i="6"/>
  <c r="D14" i="6"/>
  <c r="E14" i="6"/>
  <c r="F14" i="6"/>
  <c r="G14" i="6"/>
  <c r="H14" i="6"/>
  <c r="I14" i="6"/>
  <c r="J14" i="6"/>
  <c r="C14" i="6"/>
  <c r="A8" i="1" l="1"/>
  <c r="A114" i="1" s="1"/>
  <c r="A21" i="1"/>
  <c r="A9" i="1" l="1"/>
  <c r="A115" i="1" s="1"/>
  <c r="A22" i="1"/>
  <c r="C56" i="5"/>
  <c r="I55" i="5"/>
  <c r="H55" i="5"/>
  <c r="H54" i="5"/>
  <c r="G56" i="5"/>
  <c r="F56" i="5"/>
  <c r="E56" i="5"/>
  <c r="D56" i="5"/>
  <c r="B56" i="5"/>
  <c r="I54" i="5"/>
  <c r="A10" i="1" l="1"/>
  <c r="A116" i="1" s="1"/>
  <c r="A23" i="1"/>
  <c r="I56" i="5"/>
  <c r="H56" i="5"/>
  <c r="A11" i="1" l="1"/>
  <c r="A117" i="1" s="1"/>
  <c r="A24" i="1"/>
  <c r="M119" i="6"/>
  <c r="F119" i="6"/>
  <c r="B119" i="6"/>
  <c r="M118" i="6"/>
  <c r="F118" i="6"/>
  <c r="B118" i="6"/>
  <c r="M117" i="6"/>
  <c r="F117" i="6"/>
  <c r="B117" i="6"/>
  <c r="M116" i="6"/>
  <c r="F116" i="6"/>
  <c r="B116" i="6"/>
  <c r="M115" i="6"/>
  <c r="F115" i="6"/>
  <c r="B115" i="6"/>
  <c r="M114" i="6"/>
  <c r="F114" i="6"/>
  <c r="B114" i="6"/>
  <c r="M113" i="6"/>
  <c r="F113" i="6"/>
  <c r="B113" i="6"/>
  <c r="M112" i="6"/>
  <c r="F112" i="6"/>
  <c r="B112" i="6"/>
  <c r="M111" i="6"/>
  <c r="F111" i="6"/>
  <c r="B111" i="6"/>
  <c r="B110" i="6"/>
  <c r="B27" i="6"/>
  <c r="B26" i="6"/>
  <c r="B25" i="6"/>
  <c r="B24" i="6"/>
  <c r="B23" i="6"/>
  <c r="B22" i="6"/>
  <c r="B21" i="6"/>
  <c r="B20" i="6"/>
  <c r="B19" i="6"/>
  <c r="B18" i="6"/>
  <c r="R13" i="6"/>
  <c r="R12" i="6"/>
  <c r="R11" i="6"/>
  <c r="R10" i="6"/>
  <c r="R9" i="6"/>
  <c r="R8" i="6"/>
  <c r="R7" i="6"/>
  <c r="R6" i="6"/>
  <c r="R5" i="6"/>
  <c r="R4" i="6"/>
  <c r="A12" i="1" l="1"/>
  <c r="A118" i="1" s="1"/>
  <c r="A25" i="1"/>
  <c r="J120" i="6"/>
  <c r="J121" i="6" s="1"/>
  <c r="C28" i="6"/>
  <c r="C30" i="6" s="1"/>
  <c r="C29" i="6" s="1"/>
  <c r="B6" i="5" s="1"/>
  <c r="M28" i="6"/>
  <c r="M30" i="6" s="1"/>
  <c r="M29" i="6" s="1"/>
  <c r="D6" i="5" s="1"/>
  <c r="C120" i="6"/>
  <c r="F120" i="6" s="1"/>
  <c r="F121" i="6" s="1"/>
  <c r="B32" i="5" s="1"/>
  <c r="H28" i="6"/>
  <c r="H30" i="6" s="1"/>
  <c r="H29" i="6" s="1"/>
  <c r="C6" i="5" s="1"/>
  <c r="Q28" i="6"/>
  <c r="Q30" i="6" s="1"/>
  <c r="Q29" i="6" s="1"/>
  <c r="E6" i="5" s="1"/>
  <c r="F110" i="6"/>
  <c r="M110" i="6"/>
  <c r="J110" i="1"/>
  <c r="M110" i="1" s="1"/>
  <c r="C110" i="1"/>
  <c r="F110" i="1" s="1"/>
  <c r="Q18" i="1"/>
  <c r="M18" i="1"/>
  <c r="H18" i="1"/>
  <c r="C18" i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4" i="1"/>
  <c r="R4" i="1" s="1"/>
  <c r="B18" i="1"/>
  <c r="B19" i="1"/>
  <c r="B20" i="1"/>
  <c r="B21" i="1"/>
  <c r="B22" i="1"/>
  <c r="B23" i="1"/>
  <c r="B24" i="1"/>
  <c r="B25" i="1"/>
  <c r="B26" i="1"/>
  <c r="B27" i="1"/>
  <c r="B110" i="1"/>
  <c r="A13" i="1" l="1"/>
  <c r="A119" i="1" s="1"/>
  <c r="A26" i="1"/>
  <c r="C28" i="1"/>
  <c r="C30" i="1" s="1"/>
  <c r="H28" i="1"/>
  <c r="H30" i="1" s="1"/>
  <c r="H29" i="1" s="1"/>
  <c r="C5" i="5" s="1"/>
  <c r="M28" i="1"/>
  <c r="M30" i="1" s="1"/>
  <c r="M29" i="1" s="1"/>
  <c r="D5" i="5" s="1"/>
  <c r="M120" i="6"/>
  <c r="M121" i="6" s="1"/>
  <c r="C32" i="5" s="1"/>
  <c r="C121" i="6"/>
  <c r="Q28" i="1"/>
  <c r="Q30" i="1" s="1"/>
  <c r="Q29" i="1" s="1"/>
  <c r="E5" i="5" s="1"/>
  <c r="J120" i="1"/>
  <c r="M120" i="1" s="1"/>
  <c r="M121" i="1" s="1"/>
  <c r="C31" i="5" s="1"/>
  <c r="C120" i="1"/>
  <c r="C121" i="1" s="1"/>
  <c r="A27" i="1" l="1"/>
  <c r="J121" i="1"/>
  <c r="F120" i="1"/>
  <c r="F121" i="1" s="1"/>
  <c r="B31" i="5" s="1"/>
  <c r="C29" i="1" l="1"/>
  <c r="B5" i="5" s="1"/>
</calcChain>
</file>

<file path=xl/sharedStrings.xml><?xml version="1.0" encoding="utf-8"?>
<sst xmlns="http://schemas.openxmlformats.org/spreadsheetml/2006/main" count="173" uniqueCount="97">
  <si>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</si>
  <si>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</si>
  <si>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</si>
  <si>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</si>
  <si>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</si>
  <si>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</si>
  <si>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</si>
  <si>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</si>
  <si>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</si>
  <si>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r>
      <t>10.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</si>
  <si>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ФИО учащегося</t>
  </si>
  <si>
    <t>Содержательные блоки</t>
  </si>
  <si>
    <t>№</t>
  </si>
  <si>
    <t>Среднее значение</t>
  </si>
  <si>
    <t>Итого</t>
  </si>
  <si>
    <t>% выполнения</t>
  </si>
  <si>
    <t>Отметка</t>
  </si>
  <si>
    <t>Результаты освоения</t>
  </si>
  <si>
    <t>Баллы</t>
  </si>
  <si>
    <t>%</t>
  </si>
  <si>
    <t>Метапредметные результаты освоения</t>
  </si>
  <si>
    <t>Предметные результаты освоения</t>
  </si>
  <si>
    <t>Средние значения</t>
  </si>
  <si>
    <t>Сравнительные характеристики</t>
  </si>
  <si>
    <t>Класс</t>
  </si>
  <si>
    <t>Метапредметные</t>
  </si>
  <si>
    <t>Предметные</t>
  </si>
  <si>
    <t>Результаты освоения (процент выполнения)</t>
  </si>
  <si>
    <t>Выполнение заданий стартовой контрольной работы. Максимальное количество баллов 20</t>
  </si>
  <si>
    <r>
      <rPr>
        <b/>
        <sz val="12"/>
        <color theme="1"/>
        <rFont val="Calibri"/>
        <family val="2"/>
        <charset val="204"/>
        <scheme val="minor"/>
      </rPr>
      <t>Числа и величины</t>
    </r>
    <r>
      <rPr>
        <sz val="11"/>
        <color theme="1"/>
        <rFont val="Calibri"/>
        <family val="2"/>
        <charset val="204"/>
        <scheme val="minor"/>
      </rPr>
      <t>, задания 1,6,8,13, максимальное количество баллов 5</t>
    </r>
  </si>
  <si>
    <r>
      <rPr>
        <b/>
        <sz val="12"/>
        <color theme="1"/>
        <rFont val="Calibri"/>
        <family val="2"/>
        <charset val="204"/>
        <scheme val="minor"/>
      </rPr>
      <t>Арифметические действия</t>
    </r>
    <r>
      <rPr>
        <sz val="11"/>
        <color theme="1"/>
        <rFont val="Calibri"/>
        <family val="2"/>
        <charset val="204"/>
        <scheme val="minor"/>
      </rPr>
      <t>, задания 2,3,4,12, максимальное количество баллов 5</t>
    </r>
  </si>
  <si>
    <r>
      <rPr>
        <b/>
        <sz val="12"/>
        <color theme="1"/>
        <rFont val="Calibri"/>
        <family val="2"/>
        <charset val="204"/>
        <scheme val="minor"/>
      </rPr>
      <t>Работа с текстовыми задачами</t>
    </r>
    <r>
      <rPr>
        <sz val="11"/>
        <color theme="1"/>
        <rFont val="Calibri"/>
        <family val="2"/>
        <charset val="204"/>
        <scheme val="minor"/>
      </rPr>
      <t>, задание 10,11, максимальное количество баллов 4</t>
    </r>
  </si>
  <si>
    <r>
      <rPr>
        <b/>
        <sz val="12"/>
        <color theme="1"/>
        <rFont val="Calibri"/>
        <family val="2"/>
        <charset val="204"/>
        <scheme val="minor"/>
      </rPr>
      <t>Геометрические фигуры</t>
    </r>
    <r>
      <rPr>
        <sz val="11"/>
        <color theme="1"/>
        <rFont val="Calibri"/>
        <family val="2"/>
        <charset val="204"/>
        <scheme val="minor"/>
      </rPr>
      <t>, задания 5,7,9,14, максимальное количество баллов 6</t>
    </r>
  </si>
  <si>
    <t>Числа и величины</t>
  </si>
  <si>
    <t>Арифметические действия</t>
  </si>
  <si>
    <t>Работа с текстовыми задачами</t>
  </si>
  <si>
    <t>Геометрические фигуры</t>
  </si>
  <si>
    <t>Метапредметные (задания 5,11,14). Максимальное количество баллов 5</t>
  </si>
  <si>
    <t>Предметные        (задания 1,2,3,4,6,7,8,9,10,12,13).              Максимальное количество баллов 15</t>
  </si>
  <si>
    <t>Выводы</t>
  </si>
  <si>
    <t>Процент выполнения</t>
  </si>
  <si>
    <t>* систематически отрабатывать вычислительные навыки;</t>
  </si>
  <si>
    <t>* развивать умение внимательно читать задание и правильно записывать ответ;</t>
  </si>
  <si>
    <t>* совершенствовать навыки решения геометрических заданий и текстовых задач.</t>
  </si>
  <si>
    <t>* совершенствовать навыки решения текстовых задач.</t>
  </si>
  <si>
    <t>Содержательные блоки (процент выполнения)</t>
  </si>
  <si>
    <t xml:space="preserve">Результаты сравнительной диаграммы показывают: , </t>
  </si>
  <si>
    <t xml:space="preserve">* с содержательным блоком "Арифметические действия" учащиеся 5А, 5В, 5Г  справились с одинаковым результатом (53%-56%), </t>
  </si>
  <si>
    <t>* лучше результаты по всем показателям у учащихся 5Б класса;</t>
  </si>
  <si>
    <t>Результаты выполнения работы</t>
  </si>
  <si>
    <t>% качества</t>
  </si>
  <si>
    <t>% обученности</t>
  </si>
  <si>
    <t>Количество отметок</t>
  </si>
  <si>
    <t>Итог</t>
  </si>
  <si>
    <t>Количество учащихся</t>
  </si>
  <si>
    <t>Писали работу</t>
  </si>
  <si>
    <t>4) Исходя из анализа ошибок, можно сделать вывод о том, что необходимо:</t>
  </si>
  <si>
    <r>
      <rPr>
        <b/>
        <sz val="11"/>
        <color theme="1"/>
        <rFont val="Calibri"/>
        <family val="2"/>
        <charset val="204"/>
        <scheme val="minor"/>
      </rPr>
      <t xml:space="preserve">Метапредметные </t>
    </r>
    <r>
      <rPr>
        <sz val="11"/>
        <color theme="1"/>
        <rFont val="Calibri"/>
        <family val="2"/>
        <charset val="204"/>
        <scheme val="minor"/>
      </rPr>
      <t>(задания 5,11,14). Максимальное количество баллов 5</t>
    </r>
  </si>
  <si>
    <r>
      <rPr>
        <b/>
        <sz val="11"/>
        <color theme="1"/>
        <rFont val="Calibri"/>
        <family val="2"/>
        <charset val="204"/>
        <scheme val="minor"/>
      </rPr>
      <t>Предметные</t>
    </r>
    <r>
      <rPr>
        <sz val="11"/>
        <color theme="1"/>
        <rFont val="Calibri"/>
        <family val="2"/>
        <charset val="204"/>
        <scheme val="minor"/>
      </rPr>
      <t xml:space="preserve">        (задания 1,2,3,4,6,7,8,9,10,12,13).              Максимальное количество баллов 15</t>
    </r>
  </si>
  <si>
    <t>Ученик 1</t>
  </si>
  <si>
    <t>Ученик 2</t>
  </si>
  <si>
    <t>Ученик 3</t>
  </si>
  <si>
    <t>Ученик 4</t>
  </si>
  <si>
    <t>Ученик 5</t>
  </si>
  <si>
    <t>Ученик 6</t>
  </si>
  <si>
    <t>Ученик 7</t>
  </si>
  <si>
    <t>Ученик 8</t>
  </si>
  <si>
    <t>Ученик 9</t>
  </si>
  <si>
    <t>Ученик 10</t>
  </si>
  <si>
    <r>
      <t>1) 2 учащихся (</t>
    </r>
    <r>
      <rPr>
        <sz val="11"/>
        <color rgb="FFFF0000"/>
        <rFont val="Times New Roman"/>
        <family val="1"/>
        <charset val="204"/>
      </rPr>
      <t>20%</t>
    </r>
    <r>
      <rPr>
        <sz val="11"/>
        <color theme="1"/>
        <rFont val="Times New Roman"/>
        <family val="1"/>
        <charset val="204"/>
      </rPr>
      <t>) свободно справились с заданиями, уверенно владеют математическим аппаратом, способны к интеграции знаний из различных тем математики, владеют широким набором способов для решения задач, умеют математически грамотно записывать решение; 6 учащихся (</t>
    </r>
    <r>
      <rPr>
        <sz val="11"/>
        <color rgb="FFFFC000"/>
        <rFont val="Times New Roman"/>
        <family val="1"/>
        <charset val="204"/>
      </rPr>
      <t>60%</t>
    </r>
    <r>
      <rPr>
        <sz val="11"/>
        <color theme="1"/>
        <rFont val="Times New Roman"/>
        <family val="1"/>
        <charset val="204"/>
      </rPr>
      <t>) уверенно справляются с заданиями, способны решать стандартные задания повышенного уровня, у них есть потенциал для изучения математики в среднем звене; 1 учащийся (</t>
    </r>
    <r>
      <rPr>
        <sz val="11"/>
        <color rgb="FF00B0F0"/>
        <rFont val="Times New Roman"/>
        <family val="1"/>
        <charset val="204"/>
      </rPr>
      <t>10%</t>
    </r>
    <r>
      <rPr>
        <sz val="11"/>
        <color theme="1"/>
        <rFont val="Times New Roman"/>
        <family val="1"/>
        <charset val="204"/>
      </rPr>
      <t>) владеет опорными знаниями и умениями, у него есть основа для изучения математики; 1 учащийся (10%) имеет уровень знаний ниже минимальных требований.</t>
    </r>
  </si>
  <si>
    <t>2) 1 учащийся (10%) может воспроизвести формулировку закона, может объяснить его и привести пример (уровень "понимание");4 учащихся (40%) владеют простейшими умениями и навыками (репродуктивный уровень, закреплены способы применения заний в практической деятельности), 5 учащихся (50%)  способны к переносу установленных закономерностей в новой учебной и практической ситуации (уровень "перенос")</t>
  </si>
  <si>
    <t>3) Лучше всего учащиеся справились с заданиями по теме "Геометрические фигуры" (65,0%), хуже всего обстоят дела с заданиями по теме "Работа с текстовыми задачами" (42,5%).</t>
  </si>
  <si>
    <t>Ученик А</t>
  </si>
  <si>
    <t>Ученик Б</t>
  </si>
  <si>
    <t>Ученик В</t>
  </si>
  <si>
    <t>Ученик Г</t>
  </si>
  <si>
    <t>Ученик Д</t>
  </si>
  <si>
    <t>Ученик Е</t>
  </si>
  <si>
    <t>Ученик Ж</t>
  </si>
  <si>
    <t>Ученик З</t>
  </si>
  <si>
    <t>Ученик И</t>
  </si>
  <si>
    <t>Ученик К</t>
  </si>
  <si>
    <t>5Л класс</t>
  </si>
  <si>
    <t>5С класс</t>
  </si>
  <si>
    <r>
      <t>1) 2 учащихся (</t>
    </r>
    <r>
      <rPr>
        <sz val="12"/>
        <color rgb="FFFFC000"/>
        <rFont val="Times New Roman"/>
        <family val="1"/>
        <charset val="204"/>
      </rPr>
      <t>20%</t>
    </r>
    <r>
      <rPr>
        <sz val="12"/>
        <color theme="1"/>
        <rFont val="Times New Roman"/>
        <family val="1"/>
        <charset val="204"/>
      </rPr>
      <t>) уверенно справляются с заданиями, способны решать стандартные задания повышенного уровня, у них есть потенциал для изучения математики в среднем звене; 8 учащихся (</t>
    </r>
    <r>
      <rPr>
        <sz val="12"/>
        <color rgb="FF00B0F0"/>
        <rFont val="Times New Roman"/>
        <family val="1"/>
        <charset val="204"/>
      </rPr>
      <t>80%</t>
    </r>
    <r>
      <rPr>
        <sz val="12"/>
        <color theme="1"/>
        <rFont val="Times New Roman"/>
        <family val="1"/>
        <charset val="204"/>
      </rPr>
      <t>) владеют опорными знаниями и умениями, у них есть основа для изучения математики</t>
    </r>
  </si>
  <si>
    <t>2) 6 учащихся (60%) владеют простейшими умениями и навыками (репродуктивный уровень, закреплены способы применения заний в практической деятельности), 4 учащихся (40%)  способны к переносу установленных закономерностей в новой учебной и практической ситуации (уровень "перенос")</t>
  </si>
  <si>
    <t>3) Лучше всего учащиеся справились с заданиями по теме "Числа и величины" (69,0%), хуже всего обстоят дела с заданиями по теме "Работа с текстовыми задачами" (27,5%).</t>
  </si>
  <si>
    <t>5С</t>
  </si>
  <si>
    <t>5Л</t>
  </si>
  <si>
    <t>* учителю математики 5Л обратить внимание на задания содержательного блоков "Работа с текстовыми задачами".</t>
  </si>
  <si>
    <t>Степень обученности</t>
  </si>
  <si>
    <t>менее 4%</t>
  </si>
  <si>
    <t>до 16%</t>
  </si>
  <si>
    <t xml:space="preserve"> до 30%</t>
  </si>
  <si>
    <t>до 64%</t>
  </si>
  <si>
    <t>до 100%</t>
  </si>
  <si>
    <t>1 учащийся (5%) может воспроизвести формулировку закона, может объяснить его и привести пример (уровень "понимание"); 10 учащихся (50%) владеют простейшими умениями и навыками (репродуктивный уровень, закреплены способы применения заний в практической деятельности); 9 учащихся (45%)  способны к переносу установленных закономерностей в новой учебной и практической ситуации (уровень "перенос")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</si>
</sst>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C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206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C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 applyAlignment="1">
      <alignment wrapText="1"/>
    </xf>
    <xf numFmtId="164" fontId="0" fillId="0" borderId="0" xfId="0" applyNumberFormat="1"/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wrapText="1"/>
    </xf>
    <xf numFmtId="0" fontId="12" fillId="0" borderId="6" xfId="0" applyFont="1" applyFill="1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14" fillId="0" borderId="6" xfId="0" applyFont="1" applyBorder="1"/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0" fillId="0" borderId="0" xfId="0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8" fillId="0" borderId="6" xfId="0" applyFont="1" applyBorder="1"/>
    <xf numFmtId="0" fontId="8" fillId="6" borderId="6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/>
    </xf>
    <xf numFmtId="17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 wrapText="1"/>
    </xf>
    <xf numFmtId="164" fontId="0" fillId="0" borderId="6" xfId="0" applyNumberForma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164" fontId="0" fillId="0" borderId="1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6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1" fontId="0" fillId="0" borderId="6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marker>
            <c:symbol val="none"/>
          </c:marker>
          <c:cat>
            <c:strRef>
              <c:f>'5С'!$B$110:$B$119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'5С'!$F$110:$F$119</c:f>
              <c:numCache>
                <c:formatCode>0.0</c:formatCode>
                <c:ptCount val="10"/>
                <c:pt idx="0">
                  <c:v>80</c:v>
                </c:pt>
                <c:pt idx="1">
                  <c:v>20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80</c:v>
                </c:pt>
                <c:pt idx="6">
                  <c:v>60</c:v>
                </c:pt>
                <c:pt idx="7">
                  <c:v>100</c:v>
                </c:pt>
                <c:pt idx="8">
                  <c:v>40</c:v>
                </c:pt>
                <c:pt idx="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F9-4CD2-B079-8EF49513D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728064"/>
        <c:axId val="124729600"/>
      </c:lineChart>
      <c:catAx>
        <c:axId val="124728064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24729600"/>
        <c:crosses val="autoZero"/>
        <c:auto val="1"/>
        <c:lblAlgn val="ctr"/>
        <c:lblOffset val="100"/>
        <c:noMultiLvlLbl val="0"/>
      </c:catAx>
      <c:valAx>
        <c:axId val="124729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Процент выполнения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2472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0"/>
          <c:marker>
            <c:symbol val="none"/>
          </c:marker>
          <c:cat>
            <c:strRef>
              <c:f>'5Л'!$B$18:$B$27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'5Л'!$H$18:$H$27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5-48B2-94FE-1FA450CC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95968"/>
        <c:axId val="124392192"/>
      </c:lineChart>
      <c:catAx>
        <c:axId val="67795968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24392192"/>
        <c:crosses val="autoZero"/>
        <c:auto val="1"/>
        <c:lblAlgn val="ctr"/>
        <c:lblOffset val="100"/>
        <c:noMultiLvlLbl val="0"/>
      </c:catAx>
      <c:valAx>
        <c:axId val="124392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Количество баллов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795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lineChart>
        <c:grouping val="standard"/>
        <c:varyColors val="0"/>
        <c:ser>
          <c:idx val="10"/>
          <c:order val="0"/>
          <c:spPr>
            <a:ln w="28575" cap="rnd" cmpd="sng" algn="ctr">
              <a:solidFill>
                <a:schemeClr val="accent4">
                  <a:shade val="41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'5Л'!$B$18:$B$27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'5Л'!$M$18:$M$27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0A-488D-9A6E-5748E68E6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850624"/>
        <c:axId val="67852160"/>
      </c:lineChart>
      <c:catAx>
        <c:axId val="6785062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7852160"/>
        <c:crosses val="autoZero"/>
        <c:auto val="1"/>
        <c:lblAlgn val="ctr"/>
        <c:lblOffset val="100"/>
        <c:noMultiLvlLbl val="0"/>
      </c:catAx>
      <c:valAx>
        <c:axId val="6785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Количество баллов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78506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lineChart>
        <c:grouping val="standard"/>
        <c:varyColors val="0"/>
        <c:ser>
          <c:idx val="14"/>
          <c:order val="0"/>
          <c:spPr>
            <a:ln w="28575" cap="rnd" cmpd="sng" algn="ctr">
              <a:solidFill>
                <a:schemeClr val="accent5">
                  <a:shade val="38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'5Л'!$B$18:$B$27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'5Л'!$Q$18:$Q$27</c:f>
              <c:numCache>
                <c:formatCode>General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AC-475E-9E71-EDF3022B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880448"/>
        <c:axId val="67881984"/>
      </c:lineChart>
      <c:catAx>
        <c:axId val="67880448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7881984"/>
        <c:crosses val="autoZero"/>
        <c:auto val="1"/>
        <c:lblAlgn val="ctr"/>
        <c:lblOffset val="100"/>
        <c:noMultiLvlLbl val="0"/>
      </c:catAx>
      <c:valAx>
        <c:axId val="678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Количество баллов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7880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'общее '!$A$5</c:f>
              <c:strCache>
                <c:ptCount val="1"/>
                <c:pt idx="0">
                  <c:v>5С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'!$B$4:$E$4</c:f>
              <c:strCache>
                <c:ptCount val="4"/>
                <c:pt idx="0">
                  <c:v>Числа и величины</c:v>
                </c:pt>
                <c:pt idx="1">
                  <c:v>Арифметические действия</c:v>
                </c:pt>
                <c:pt idx="2">
                  <c:v>Работа с текстовыми задачами</c:v>
                </c:pt>
                <c:pt idx="3">
                  <c:v>Геометрические фигуры</c:v>
                </c:pt>
              </c:strCache>
            </c:strRef>
          </c:cat>
          <c:val>
            <c:numRef>
              <c:f>'общее '!$B$5:$E$5</c:f>
              <c:numCache>
                <c:formatCode>0.0</c:formatCode>
                <c:ptCount val="4"/>
                <c:pt idx="0">
                  <c:v>64</c:v>
                </c:pt>
                <c:pt idx="1">
                  <c:v>60</c:v>
                </c:pt>
                <c:pt idx="2">
                  <c:v>42.5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A-44C4-A717-22D09DB9BA0A}"/>
            </c:ext>
          </c:extLst>
        </c:ser>
        <c:ser>
          <c:idx val="1"/>
          <c:order val="1"/>
          <c:tx>
            <c:strRef>
              <c:f>'общее '!$A$6</c:f>
              <c:strCache>
                <c:ptCount val="1"/>
                <c:pt idx="0">
                  <c:v>5Л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'!$B$4:$E$4</c:f>
              <c:strCache>
                <c:ptCount val="4"/>
                <c:pt idx="0">
                  <c:v>Числа и величины</c:v>
                </c:pt>
                <c:pt idx="1">
                  <c:v>Арифметические действия</c:v>
                </c:pt>
                <c:pt idx="2">
                  <c:v>Работа с текстовыми задачами</c:v>
                </c:pt>
                <c:pt idx="3">
                  <c:v>Геометрические фигуры</c:v>
                </c:pt>
              </c:strCache>
            </c:strRef>
          </c:cat>
          <c:val>
            <c:numRef>
              <c:f>'общее '!$B$6:$E$6</c:f>
              <c:numCache>
                <c:formatCode>0.0</c:formatCode>
                <c:ptCount val="4"/>
                <c:pt idx="0">
                  <c:v>69</c:v>
                </c:pt>
                <c:pt idx="1">
                  <c:v>50.999999999999993</c:v>
                </c:pt>
                <c:pt idx="2">
                  <c:v>27.500000000000004</c:v>
                </c:pt>
                <c:pt idx="3">
                  <c:v>68.333333333333329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A-44C4-A717-22D09DB9BA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54048"/>
        <c:axId val="68776320"/>
      </c:barChart>
      <c:catAx>
        <c:axId val="6875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776320"/>
        <c:crosses val="autoZero"/>
        <c:auto val="1"/>
        <c:lblAlgn val="ctr"/>
        <c:lblOffset val="100"/>
        <c:noMultiLvlLbl val="0"/>
      </c:catAx>
      <c:valAx>
        <c:axId val="687763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68754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'общее '!$A$31</c:f>
              <c:strCache>
                <c:ptCount val="1"/>
                <c:pt idx="0">
                  <c:v>5С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'!$B$30:$C$30</c:f>
              <c:strCache>
                <c:ptCount val="2"/>
                <c:pt idx="0">
                  <c:v>Метапредметные</c:v>
                </c:pt>
                <c:pt idx="1">
                  <c:v>Предметные</c:v>
                </c:pt>
              </c:strCache>
            </c:strRef>
          </c:cat>
          <c:val>
            <c:numRef>
              <c:f>'общее '!$B$31:$D$31</c:f>
              <c:numCache>
                <c:formatCode>0.0</c:formatCode>
                <c:ptCount val="3"/>
                <c:pt idx="0">
                  <c:v>62</c:v>
                </c:pt>
                <c:pt idx="1">
                  <c:v>53.333333333333336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8-491F-A1AD-83226AD2C560}"/>
            </c:ext>
          </c:extLst>
        </c:ser>
        <c:ser>
          <c:idx val="1"/>
          <c:order val="1"/>
          <c:tx>
            <c:strRef>
              <c:f>'общее '!$A$32</c:f>
              <c:strCache>
                <c:ptCount val="1"/>
                <c:pt idx="0">
                  <c:v>5Л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'!$B$30:$C$30</c:f>
              <c:strCache>
                <c:ptCount val="2"/>
                <c:pt idx="0">
                  <c:v>Метапредметные</c:v>
                </c:pt>
                <c:pt idx="1">
                  <c:v>Предметные</c:v>
                </c:pt>
              </c:strCache>
            </c:strRef>
          </c:cat>
          <c:val>
            <c:numRef>
              <c:f>'общее '!$B$32:$D$32</c:f>
              <c:numCache>
                <c:formatCode>0.0</c:formatCode>
                <c:ptCount val="3"/>
                <c:pt idx="0">
                  <c:v>56</c:v>
                </c:pt>
                <c:pt idx="1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08-491F-A1AD-83226AD2C5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52448"/>
        <c:axId val="68953984"/>
      </c:barChart>
      <c:catAx>
        <c:axId val="6895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953984"/>
        <c:crosses val="autoZero"/>
        <c:auto val="1"/>
        <c:lblAlgn val="ctr"/>
        <c:lblOffset val="100"/>
        <c:noMultiLvlLbl val="0"/>
      </c:catAx>
      <c:valAx>
        <c:axId val="6895398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68952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v>% качества</c:v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'!$A$54:$A$56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</c:v>
                </c:pt>
              </c:strCache>
            </c:strRef>
          </c:cat>
          <c:val>
            <c:numRef>
              <c:f>'общее '!$H$54:$H$56</c:f>
              <c:numCache>
                <c:formatCode>0</c:formatCode>
                <c:ptCount val="3"/>
                <c:pt idx="0">
                  <c:v>80</c:v>
                </c:pt>
                <c:pt idx="1">
                  <c:v>80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E4-4821-AC5C-E91D6146CD84}"/>
            </c:ext>
          </c:extLst>
        </c:ser>
        <c:ser>
          <c:idx val="7"/>
          <c:order val="1"/>
          <c:tx>
            <c:v>% обученности</c:v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'!$A$54:$A$56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</c:v>
                </c:pt>
              </c:strCache>
            </c:strRef>
          </c:cat>
          <c:val>
            <c:numRef>
              <c:f>'общее '!$I$54:$I$56</c:f>
              <c:numCache>
                <c:formatCode>General</c:formatCode>
                <c:ptCount val="3"/>
                <c:pt idx="0" formatCode="0">
                  <c:v>100</c:v>
                </c:pt>
                <c:pt idx="1">
                  <c:v>100</c:v>
                </c:pt>
                <c:pt idx="2" formatCode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E4-4821-AC5C-E91D6146CD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76000"/>
        <c:axId val="68994176"/>
      </c:barChart>
      <c:catAx>
        <c:axId val="6897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994176"/>
        <c:crosses val="autoZero"/>
        <c:auto val="1"/>
        <c:lblAlgn val="ctr"/>
        <c:lblOffset val="100"/>
        <c:noMultiLvlLbl val="0"/>
      </c:catAx>
      <c:valAx>
        <c:axId val="68994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68976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'общее '!$D$78:$D$79</c:f>
              <c:strCache>
                <c:ptCount val="2"/>
                <c:pt idx="0">
                  <c:v>Процент выполнения</c:v>
                </c:pt>
                <c:pt idx="1">
                  <c:v>менее 4%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'!$A$80:$A$82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Итого</c:v>
                </c:pt>
              </c:strCache>
            </c:strRef>
          </c:cat>
          <c:val>
            <c:numRef>
              <c:f>'общее '!$D$80:$D$82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C-4EFC-8C32-D7E20D4CA2C0}"/>
            </c:ext>
          </c:extLst>
        </c:ser>
        <c:ser>
          <c:idx val="3"/>
          <c:order val="1"/>
          <c:tx>
            <c:strRef>
              <c:f>'общее '!$E$78:$E$79</c:f>
              <c:strCache>
                <c:ptCount val="2"/>
                <c:pt idx="0">
                  <c:v>Процент выполнения</c:v>
                </c:pt>
                <c:pt idx="1">
                  <c:v>до 16%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'!$A$80:$A$82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Итого</c:v>
                </c:pt>
              </c:strCache>
            </c:strRef>
          </c:cat>
          <c:val>
            <c:numRef>
              <c:f>'общее '!$E$80:$E$82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9C-4EFC-8C32-D7E20D4CA2C0}"/>
            </c:ext>
          </c:extLst>
        </c:ser>
        <c:ser>
          <c:idx val="4"/>
          <c:order val="2"/>
          <c:tx>
            <c:strRef>
              <c:f>'общее '!$F$78:$F$79</c:f>
              <c:strCache>
                <c:ptCount val="2"/>
                <c:pt idx="0">
                  <c:v>Процент выполнения</c:v>
                </c:pt>
                <c:pt idx="1">
                  <c:v> до 30%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'общее '!$A$80:$A$82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Итого</c:v>
                </c:pt>
              </c:strCache>
            </c:strRef>
          </c:cat>
          <c:val>
            <c:numRef>
              <c:f>'общее '!$F$80:$F$82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9C-4EFC-8C32-D7E20D4CA2C0}"/>
            </c:ext>
          </c:extLst>
        </c:ser>
        <c:ser>
          <c:idx val="0"/>
          <c:order val="3"/>
          <c:tx>
            <c:strRef>
              <c:f>'общее '!$G$78:$G$79</c:f>
              <c:strCache>
                <c:ptCount val="2"/>
                <c:pt idx="0">
                  <c:v>Процент выполнения</c:v>
                </c:pt>
                <c:pt idx="1">
                  <c:v>до 64%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'общее '!$A$80:$A$82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Итого</c:v>
                </c:pt>
              </c:strCache>
            </c:strRef>
          </c:cat>
          <c:val>
            <c:numRef>
              <c:f>'общее '!$G$80:$G$82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9C-4EFC-8C32-D7E20D4CA2C0}"/>
            </c:ext>
          </c:extLst>
        </c:ser>
        <c:ser>
          <c:idx val="1"/>
          <c:order val="4"/>
          <c:tx>
            <c:strRef>
              <c:f>'общее '!$H$78:$H$79</c:f>
              <c:strCache>
                <c:ptCount val="2"/>
                <c:pt idx="0">
                  <c:v>Процент выполнения</c:v>
                </c:pt>
                <c:pt idx="1">
                  <c:v>до 100%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'общее '!$A$80:$A$82</c:f>
              <c:strCache>
                <c:ptCount val="3"/>
                <c:pt idx="0">
                  <c:v>5С</c:v>
                </c:pt>
                <c:pt idx="1">
                  <c:v>5Л</c:v>
                </c:pt>
                <c:pt idx="2">
                  <c:v>Итого</c:v>
                </c:pt>
              </c:strCache>
            </c:strRef>
          </c:cat>
          <c:val>
            <c:numRef>
              <c:f>'общее '!$H$80:$H$82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9C-4EFC-8C32-D7E20D4CA2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69034752"/>
        <c:axId val="69036288"/>
        <c:axId val="0"/>
      </c:bar3DChart>
      <c:catAx>
        <c:axId val="6903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036288"/>
        <c:crosses val="autoZero"/>
        <c:auto val="1"/>
        <c:lblAlgn val="ctr"/>
        <c:lblOffset val="100"/>
        <c:noMultiLvlLbl val="0"/>
      </c:catAx>
      <c:valAx>
        <c:axId val="6903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903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0"/>
          <c:order val="0"/>
          <c:marker>
            <c:symbol val="none"/>
          </c:marker>
          <c:cat>
            <c:strRef>
              <c:f>'5С'!$B$110:$B$119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'5С'!$M$110:$M$119</c:f>
              <c:numCache>
                <c:formatCode>0.0</c:formatCode>
                <c:ptCount val="10"/>
                <c:pt idx="0">
                  <c:v>66.666666666666671</c:v>
                </c:pt>
                <c:pt idx="1">
                  <c:v>40</c:v>
                </c:pt>
                <c:pt idx="2">
                  <c:v>80</c:v>
                </c:pt>
                <c:pt idx="3">
                  <c:v>26.666666666666668</c:v>
                </c:pt>
                <c:pt idx="4">
                  <c:v>40</c:v>
                </c:pt>
                <c:pt idx="5">
                  <c:v>60</c:v>
                </c:pt>
                <c:pt idx="6">
                  <c:v>60</c:v>
                </c:pt>
                <c:pt idx="7">
                  <c:v>73.333333333333329</c:v>
                </c:pt>
                <c:pt idx="8">
                  <c:v>53.333333333333336</c:v>
                </c:pt>
                <c:pt idx="9">
                  <c:v>33.333333333333336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A8-4725-A072-3FE390AC3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749696"/>
        <c:axId val="124751232"/>
      </c:lineChart>
      <c:catAx>
        <c:axId val="124749696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24751232"/>
        <c:crosses val="autoZero"/>
        <c:auto val="1"/>
        <c:lblAlgn val="ctr"/>
        <c:lblOffset val="100"/>
        <c:noMultiLvlLbl val="0"/>
      </c:catAx>
      <c:valAx>
        <c:axId val="124751232"/>
        <c:scaling>
          <c:orientation val="minMax"/>
        </c:scaling>
        <c:delete val="0"/>
        <c:axPos val="l"/>
        <c:majorGridlines/>
        <c:title>
          <c:overlay val="0"/>
          <c:txPr>
            <a:bodyPr rot="-5400000" vert="horz"/>
            <a:lstStyle/>
            <a:p>
              <a:pPr>
                <a:defRPr/>
              </a:pPr>
              <a:endParaRPr lang="ru-RU"/>
            </a:p>
          </c:txPr>
        </c:title>
        <c:numFmt formatCode="0.0" sourceLinked="1"/>
        <c:majorTickMark val="out"/>
        <c:minorTickMark val="none"/>
        <c:tickLblPos val="nextTo"/>
        <c:crossAx val="124749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'5С'!$B$18:$B$27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'5С'!$C$18:$C$27</c:f>
              <c:numCache>
                <c:formatCode>General</c:formatCode>
                <c:ptCount val="10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06-4054-A477-09C13F759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779520"/>
        <c:axId val="134025984"/>
      </c:lineChart>
      <c:catAx>
        <c:axId val="124779520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34025984"/>
        <c:crosses val="autoZero"/>
        <c:auto val="1"/>
        <c:lblAlgn val="ctr"/>
        <c:lblOffset val="100"/>
        <c:noMultiLvlLbl val="0"/>
      </c:catAx>
      <c:valAx>
        <c:axId val="134025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Количество баллов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77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0"/>
          <c:marker>
            <c:symbol val="none"/>
          </c:marker>
          <c:cat>
            <c:strRef>
              <c:f>'5С'!$B$18:$B$27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'5С'!$H$18:$H$27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4-4809-92D0-028898658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058368"/>
        <c:axId val="134059904"/>
      </c:lineChart>
      <c:catAx>
        <c:axId val="134058368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34059904"/>
        <c:crosses val="autoZero"/>
        <c:auto val="1"/>
        <c:lblAlgn val="ctr"/>
        <c:lblOffset val="100"/>
        <c:noMultiLvlLbl val="0"/>
      </c:catAx>
      <c:valAx>
        <c:axId val="134059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Количество баллов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4058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10"/>
          <c:order val="0"/>
          <c:spPr>
            <a:ln w="28575" cap="rnd" cmpd="sng" algn="ctr">
              <a:solidFill>
                <a:schemeClr val="dk1">
                  <a:tint val="9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'5С'!$B$18:$B$27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'5С'!$M$18:$M$27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1F-4B88-847B-453A3F8B0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073344"/>
        <c:axId val="134083328"/>
      </c:lineChart>
      <c:catAx>
        <c:axId val="13407334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083328"/>
        <c:crosses val="autoZero"/>
        <c:auto val="1"/>
        <c:lblAlgn val="ctr"/>
        <c:lblOffset val="100"/>
        <c:noMultiLvlLbl val="0"/>
      </c:catAx>
      <c:valAx>
        <c:axId val="13408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Количество баллов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073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lineChart>
        <c:grouping val="standard"/>
        <c:varyColors val="0"/>
        <c:ser>
          <c:idx val="14"/>
          <c:order val="0"/>
          <c:spPr>
            <a:ln w="28575" cap="rnd" cmpd="sng" algn="ctr">
              <a:solidFill>
                <a:schemeClr val="accent5">
                  <a:shade val="38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'5С'!$B$18:$B$27</c:f>
              <c:strCache>
                <c:ptCount val="10"/>
                <c:pt idx="0">
                  <c:v>Ученик 1</c:v>
                </c:pt>
                <c:pt idx="1">
                  <c:v>Ученик 2</c:v>
                </c:pt>
                <c:pt idx="2">
                  <c:v>Ученик 3</c:v>
                </c:pt>
                <c:pt idx="3">
                  <c:v>Ученик 4</c:v>
                </c:pt>
                <c:pt idx="4">
                  <c:v>Ученик 5</c:v>
                </c:pt>
                <c:pt idx="5">
                  <c:v>Ученик 6</c:v>
                </c:pt>
                <c:pt idx="6">
                  <c:v>Ученик 7</c:v>
                </c:pt>
                <c:pt idx="7">
                  <c:v>Ученик 8</c:v>
                </c:pt>
                <c:pt idx="8">
                  <c:v>Ученик 9</c:v>
                </c:pt>
                <c:pt idx="9">
                  <c:v>Ученик 10</c:v>
                </c:pt>
              </c:strCache>
            </c:strRef>
          </c:cat>
          <c:val>
            <c:numRef>
              <c:f>'5С'!$Q$18:$Q$27</c:f>
              <c:numCache>
                <c:formatCode>General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0E-4C0C-AFEF-2D3FA37F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443776"/>
        <c:axId val="134445312"/>
      </c:lineChart>
      <c:catAx>
        <c:axId val="1344437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445312"/>
        <c:crosses val="autoZero"/>
        <c:auto val="1"/>
        <c:lblAlgn val="ctr"/>
        <c:lblOffset val="100"/>
        <c:noMultiLvlLbl val="0"/>
      </c:catAx>
      <c:valAx>
        <c:axId val="13444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Количество баллов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44377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marker>
            <c:symbol val="none"/>
          </c:marker>
          <c:cat>
            <c:strRef>
              <c:f>'5Л'!$B$110:$B$119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'5Л'!$F$110:$F$119</c:f>
              <c:numCache>
                <c:formatCode>0.0</c:formatCode>
                <c:ptCount val="10"/>
                <c:pt idx="0">
                  <c:v>80</c:v>
                </c:pt>
                <c:pt idx="1">
                  <c:v>80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60</c:v>
                </c:pt>
                <c:pt idx="6">
                  <c:v>60</c:v>
                </c:pt>
                <c:pt idx="7">
                  <c:v>20</c:v>
                </c:pt>
                <c:pt idx="8">
                  <c:v>0</c:v>
                </c:pt>
                <c:pt idx="9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8C-47CE-8E12-61DC27F30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488448"/>
        <c:axId val="134489984"/>
      </c:lineChart>
      <c:catAx>
        <c:axId val="134488448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34489984"/>
        <c:crosses val="autoZero"/>
        <c:auto val="1"/>
        <c:lblAlgn val="ctr"/>
        <c:lblOffset val="100"/>
        <c:noMultiLvlLbl val="0"/>
      </c:catAx>
      <c:valAx>
        <c:axId val="134489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Процент выполнения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34488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lineChart>
        <c:grouping val="standard"/>
        <c:varyColors val="0"/>
        <c:ser>
          <c:idx val="10"/>
          <c:order val="0"/>
          <c:spPr>
            <a:ln w="28575" cap="rnd" cmpd="sng" algn="ctr">
              <a:solidFill>
                <a:schemeClr val="accent1">
                  <a:shade val="41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'5Л'!$B$110:$B$119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'5Л'!$M$110:$M$119</c:f>
              <c:numCache>
                <c:formatCode>0.0</c:formatCode>
                <c:ptCount val="10"/>
                <c:pt idx="0">
                  <c:v>66.666666666666671</c:v>
                </c:pt>
                <c:pt idx="1">
                  <c:v>40</c:v>
                </c:pt>
                <c:pt idx="2">
                  <c:v>66.666666666666671</c:v>
                </c:pt>
                <c:pt idx="3">
                  <c:v>40</c:v>
                </c:pt>
                <c:pt idx="4">
                  <c:v>60</c:v>
                </c:pt>
                <c:pt idx="5">
                  <c:v>60</c:v>
                </c:pt>
                <c:pt idx="6">
                  <c:v>73.333333333333329</c:v>
                </c:pt>
                <c:pt idx="7">
                  <c:v>40</c:v>
                </c:pt>
                <c:pt idx="8">
                  <c:v>46.666666666666664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65-44B7-9373-5A159BD6F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529792"/>
        <c:axId val="134531328"/>
      </c:lineChart>
      <c:catAx>
        <c:axId val="134529792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531328"/>
        <c:crosses val="autoZero"/>
        <c:auto val="1"/>
        <c:lblAlgn val="ctr"/>
        <c:lblOffset val="100"/>
        <c:noMultiLvlLbl val="0"/>
      </c:catAx>
      <c:valAx>
        <c:axId val="1345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5297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'5Л'!$B$18:$B$27</c:f>
              <c:strCache>
                <c:ptCount val="10"/>
                <c:pt idx="0">
                  <c:v>Ученик А</c:v>
                </c:pt>
                <c:pt idx="1">
                  <c:v>Ученик Б</c:v>
                </c:pt>
                <c:pt idx="2">
                  <c:v>Ученик В</c:v>
                </c:pt>
                <c:pt idx="3">
                  <c:v>Ученик Г</c:v>
                </c:pt>
                <c:pt idx="4">
                  <c:v>Ученик Д</c:v>
                </c:pt>
                <c:pt idx="5">
                  <c:v>Ученик Е</c:v>
                </c:pt>
                <c:pt idx="6">
                  <c:v>Ученик Ж</c:v>
                </c:pt>
                <c:pt idx="7">
                  <c:v>Ученик З</c:v>
                </c:pt>
                <c:pt idx="8">
                  <c:v>Ученик И</c:v>
                </c:pt>
                <c:pt idx="9">
                  <c:v>Ученик К</c:v>
                </c:pt>
              </c:strCache>
            </c:strRef>
          </c:cat>
          <c:val>
            <c:numRef>
              <c:f>'5Л'!$C$18:$C$27</c:f>
              <c:numCache>
                <c:formatCode>General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D0-450A-8F09-05763DE6A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66144"/>
        <c:axId val="67767680"/>
      </c:lineChart>
      <c:catAx>
        <c:axId val="67766144"/>
        <c:scaling>
          <c:orientation val="minMax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67767680"/>
        <c:crosses val="autoZero"/>
        <c:auto val="1"/>
        <c:lblAlgn val="ctr"/>
        <c:lblOffset val="100"/>
        <c:noMultiLvlLbl val="0"/>
      </c:catAx>
      <c:valAx>
        <c:axId val="67767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Количество баллов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766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122</xdr:row>
      <xdr:rowOff>38100</xdr:rowOff>
    </xdr:from>
    <xdr:to>
      <xdr:col>16</xdr:col>
      <xdr:colOff>0</xdr:colOff>
      <xdr:row>139</xdr:row>
      <xdr:rowOff>95250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141</xdr:row>
      <xdr:rowOff>38100</xdr:rowOff>
    </xdr:from>
    <xdr:to>
      <xdr:col>16</xdr:col>
      <xdr:colOff>0</xdr:colOff>
      <xdr:row>158</xdr:row>
      <xdr:rowOff>114300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114299</xdr:colOff>
      <xdr:row>31</xdr:row>
      <xdr:rowOff>66675</xdr:rowOff>
    </xdr:from>
    <xdr:to>
      <xdr:col>17</xdr:col>
      <xdr:colOff>466725</xdr:colOff>
      <xdr:row>48</xdr:row>
      <xdr:rowOff>85725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104775</xdr:colOff>
      <xdr:row>50</xdr:row>
      <xdr:rowOff>66675</xdr:rowOff>
    </xdr:from>
    <xdr:to>
      <xdr:col>18</xdr:col>
      <xdr:colOff>19050</xdr:colOff>
      <xdr:row>67</xdr:row>
      <xdr:rowOff>104775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76199</xdr:colOff>
      <xdr:row>69</xdr:row>
      <xdr:rowOff>38100</xdr:rowOff>
    </xdr:from>
    <xdr:to>
      <xdr:col>18</xdr:col>
      <xdr:colOff>38099</xdr:colOff>
      <xdr:row>86</xdr:row>
      <xdr:rowOff>114300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104775</xdr:colOff>
      <xdr:row>88</xdr:row>
      <xdr:rowOff>19049</xdr:rowOff>
    </xdr:from>
    <xdr:to>
      <xdr:col>18</xdr:col>
      <xdr:colOff>57150</xdr:colOff>
      <xdr:row>105</xdr:row>
      <xdr:rowOff>123824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122</xdr:row>
      <xdr:rowOff>38100</xdr:rowOff>
    </xdr:from>
    <xdr:to>
      <xdr:col>18</xdr:col>
      <xdr:colOff>533399</xdr:colOff>
      <xdr:row>139</xdr:row>
      <xdr:rowOff>95250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141</xdr:row>
      <xdr:rowOff>38100</xdr:rowOff>
    </xdr:from>
    <xdr:to>
      <xdr:col>18</xdr:col>
      <xdr:colOff>523875</xdr:colOff>
      <xdr:row>158</xdr:row>
      <xdr:rowOff>114300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114299</xdr:colOff>
      <xdr:row>31</xdr:row>
      <xdr:rowOff>66675</xdr:rowOff>
    </xdr:from>
    <xdr:to>
      <xdr:col>19</xdr:col>
      <xdr:colOff>571500</xdr:colOff>
      <xdr:row>48</xdr:row>
      <xdr:rowOff>85725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104775</xdr:colOff>
      <xdr:row>50</xdr:row>
      <xdr:rowOff>66675</xdr:rowOff>
    </xdr:from>
    <xdr:to>
      <xdr:col>19</xdr:col>
      <xdr:colOff>552450</xdr:colOff>
      <xdr:row>67</xdr:row>
      <xdr:rowOff>104775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76199</xdr:colOff>
      <xdr:row>69</xdr:row>
      <xdr:rowOff>38100</xdr:rowOff>
    </xdr:from>
    <xdr:to>
      <xdr:col>19</xdr:col>
      <xdr:colOff>542925</xdr:colOff>
      <xdr:row>86</xdr:row>
      <xdr:rowOff>114300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104774</xdr:colOff>
      <xdr:row>88</xdr:row>
      <xdr:rowOff>19049</xdr:rowOff>
    </xdr:from>
    <xdr:to>
      <xdr:col>19</xdr:col>
      <xdr:colOff>561974</xdr:colOff>
      <xdr:row>105</xdr:row>
      <xdr:rowOff>123824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6</xdr:row>
      <xdr:rowOff>161925</xdr:rowOff>
    </xdr:from>
    <xdr:to>
      <xdr:col>8</xdr:col>
      <xdr:colOff>9524</xdr:colOff>
      <xdr:row>21</xdr:row>
      <xdr:rowOff>47625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33</xdr:row>
      <xdr:rowOff>19050</xdr:rowOff>
    </xdr:from>
    <xdr:to>
      <xdr:col>8</xdr:col>
      <xdr:colOff>38099</xdr:colOff>
      <xdr:row>47</xdr:row>
      <xdr:rowOff>95250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171449</xdr:colOff>
      <xdr:row>56</xdr:row>
      <xdr:rowOff>142874</xdr:rowOff>
    </xdr:from>
    <xdr:to>
      <xdr:col>8</xdr:col>
      <xdr:colOff>571499</xdr:colOff>
      <xdr:row>74</xdr:row>
      <xdr:rowOff>95249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83</xdr:row>
      <xdr:rowOff>66676</xdr:rowOff>
    </xdr:from>
    <xdr:to>
      <xdr:col>8</xdr:col>
      <xdr:colOff>466725</xdr:colOff>
      <xdr:row>96</xdr:row>
      <xdr:rowOff>19051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  <pageSetUpPr fitToPage="1"/>
  </sheetPr>
  <dimension ref="A1:Z169"/>
  <sheetViews>
    <sheetView topLeftCell="A164" zoomScale="190" zoomScaleNormal="190" workbookViewId="0">
      <selection activeCell="Q168" sqref="Q168"/>
    </sheetView>
  </sheetViews>
  <sheetFormatPr defaultRowHeight="15" x14ac:dyDescent="0.25"/>
  <cols>
    <col min="1" max="1" width="5.42578125" customWidth="1"/>
    <col min="2" max="2" width="32.28515625" customWidth="1"/>
    <col min="3" max="16" width="3.28515625" customWidth="1"/>
    <col min="17" max="17" width="6.85546875" customWidth="1"/>
    <col min="18" max="18" width="7.140625" customWidth="1"/>
  </cols>
  <sheetData>
    <row r="1" spans="1:19" s="25" customFormat="1" x14ac:dyDescent="0.25">
      <c r="A1" s="39" t="s">
        <v>83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15.75" thickBot="1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ht="45.75" thickBot="1" x14ac:dyDescent="0.3">
      <c r="A3" s="1" t="s">
        <v>12</v>
      </c>
      <c r="B3" s="2" t="s">
        <v>10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6" t="s">
        <v>14</v>
      </c>
      <c r="R3" s="8" t="s">
        <v>15</v>
      </c>
      <c r="S3" s="6" t="s">
        <v>16</v>
      </c>
    </row>
    <row r="4" spans="1:19" ht="24" customHeight="1" thickBot="1" x14ac:dyDescent="0.3">
      <c r="A4" s="3">
        <v>1</v>
      </c>
      <c r="B4" s="29" t="s">
        <v>59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2</v>
      </c>
      <c r="Q4" s="6">
        <f>SUM(C4:P4)</f>
        <v>15</v>
      </c>
      <c r="R4" s="7">
        <f>Q4*100/20</f>
        <v>75</v>
      </c>
      <c r="S4" s="30">
        <v>4</v>
      </c>
    </row>
    <row r="5" spans="1:19" ht="24" customHeight="1" thickBot="1" x14ac:dyDescent="0.3">
      <c r="A5" s="3">
        <f>A4+1</f>
        <v>2</v>
      </c>
      <c r="B5" s="29" t="s">
        <v>60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0</v>
      </c>
      <c r="I5" s="4">
        <v>1</v>
      </c>
      <c r="J5" s="4">
        <v>0</v>
      </c>
      <c r="K5" s="4">
        <v>1</v>
      </c>
      <c r="L5" s="4">
        <v>1</v>
      </c>
      <c r="M5" s="4">
        <v>0</v>
      </c>
      <c r="N5" s="4">
        <v>0</v>
      </c>
      <c r="O5" s="4">
        <v>0</v>
      </c>
      <c r="P5" s="4">
        <v>0</v>
      </c>
      <c r="Q5" s="6">
        <f t="shared" ref="Q5:Q13" si="0">SUM(C5:P5)</f>
        <v>8</v>
      </c>
      <c r="R5" s="7">
        <f t="shared" ref="R5:R13" si="1">Q5*100/20</f>
        <v>40</v>
      </c>
      <c r="S5" s="31">
        <v>3</v>
      </c>
    </row>
    <row r="6" spans="1:19" ht="24" customHeight="1" thickBot="1" x14ac:dyDescent="0.3">
      <c r="A6" s="3">
        <f t="shared" ref="A6:A13" si="2">A5+1</f>
        <v>3</v>
      </c>
      <c r="B6" s="29" t="s">
        <v>61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2</v>
      </c>
      <c r="O6" s="4">
        <v>2</v>
      </c>
      <c r="P6" s="4">
        <v>2</v>
      </c>
      <c r="Q6" s="6">
        <f t="shared" si="0"/>
        <v>17</v>
      </c>
      <c r="R6" s="7">
        <f t="shared" si="1"/>
        <v>85</v>
      </c>
      <c r="S6" s="32">
        <v>5</v>
      </c>
    </row>
    <row r="7" spans="1:19" ht="24" customHeight="1" thickBot="1" x14ac:dyDescent="0.3">
      <c r="A7" s="3">
        <f t="shared" si="2"/>
        <v>4</v>
      </c>
      <c r="B7" s="29" t="s">
        <v>62</v>
      </c>
      <c r="C7" s="4">
        <v>1</v>
      </c>
      <c r="D7" s="4">
        <v>1</v>
      </c>
      <c r="E7" s="4">
        <v>0</v>
      </c>
      <c r="F7" s="4">
        <v>1</v>
      </c>
      <c r="G7" s="4">
        <v>1</v>
      </c>
      <c r="H7" s="4">
        <v>0</v>
      </c>
      <c r="I7" s="4">
        <v>0</v>
      </c>
      <c r="J7" s="4">
        <v>0</v>
      </c>
      <c r="K7" s="4">
        <v>1</v>
      </c>
      <c r="L7" s="4">
        <v>0</v>
      </c>
      <c r="M7" s="4">
        <v>1</v>
      </c>
      <c r="N7" s="4">
        <v>0</v>
      </c>
      <c r="O7" s="4">
        <v>1</v>
      </c>
      <c r="P7" s="4">
        <v>2</v>
      </c>
      <c r="Q7" s="6">
        <f t="shared" si="0"/>
        <v>9</v>
      </c>
      <c r="R7" s="7">
        <f t="shared" si="1"/>
        <v>45</v>
      </c>
      <c r="S7" s="30">
        <v>4</v>
      </c>
    </row>
    <row r="8" spans="1:19" ht="24" customHeight="1" thickBot="1" x14ac:dyDescent="0.3">
      <c r="A8" s="3">
        <f t="shared" si="2"/>
        <v>5</v>
      </c>
      <c r="B8" s="29" t="s">
        <v>63</v>
      </c>
      <c r="C8" s="4">
        <v>1</v>
      </c>
      <c r="D8" s="4">
        <v>1</v>
      </c>
      <c r="E8" s="4">
        <v>0</v>
      </c>
      <c r="F8" s="4">
        <v>0</v>
      </c>
      <c r="G8" s="4">
        <v>1</v>
      </c>
      <c r="H8" s="4">
        <v>0</v>
      </c>
      <c r="I8" s="4">
        <v>0</v>
      </c>
      <c r="J8" s="4">
        <v>1</v>
      </c>
      <c r="K8" s="4">
        <v>1</v>
      </c>
      <c r="L8" s="4">
        <v>1</v>
      </c>
      <c r="M8" s="4">
        <v>0</v>
      </c>
      <c r="N8" s="4">
        <v>0</v>
      </c>
      <c r="O8" s="4">
        <v>1</v>
      </c>
      <c r="P8" s="4">
        <v>2</v>
      </c>
      <c r="Q8" s="6">
        <f t="shared" si="0"/>
        <v>9</v>
      </c>
      <c r="R8" s="7">
        <f t="shared" si="1"/>
        <v>45</v>
      </c>
      <c r="S8" s="30">
        <v>4</v>
      </c>
    </row>
    <row r="9" spans="1:19" ht="24" customHeight="1" thickBot="1" x14ac:dyDescent="0.3">
      <c r="A9" s="3">
        <f t="shared" si="2"/>
        <v>6</v>
      </c>
      <c r="B9" s="29" t="s">
        <v>64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0</v>
      </c>
      <c r="O9" s="4">
        <v>1</v>
      </c>
      <c r="P9" s="4">
        <v>2</v>
      </c>
      <c r="Q9" s="6">
        <f t="shared" si="0"/>
        <v>14</v>
      </c>
      <c r="R9" s="7">
        <f t="shared" si="1"/>
        <v>70</v>
      </c>
      <c r="S9" s="30">
        <v>4</v>
      </c>
    </row>
    <row r="10" spans="1:19" ht="24" customHeight="1" thickBot="1" x14ac:dyDescent="0.3">
      <c r="A10" s="3">
        <f t="shared" si="2"/>
        <v>7</v>
      </c>
      <c r="B10" s="29" t="s">
        <v>65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0</v>
      </c>
      <c r="N10" s="4">
        <v>0</v>
      </c>
      <c r="O10" s="4">
        <v>1</v>
      </c>
      <c r="P10" s="4">
        <v>2</v>
      </c>
      <c r="Q10" s="6">
        <f t="shared" si="0"/>
        <v>13</v>
      </c>
      <c r="R10" s="7">
        <f t="shared" si="1"/>
        <v>65</v>
      </c>
      <c r="S10" s="30">
        <v>4</v>
      </c>
    </row>
    <row r="11" spans="1:19" ht="24" customHeight="1" thickBot="1" x14ac:dyDescent="0.3">
      <c r="A11" s="3">
        <f t="shared" si="2"/>
        <v>8</v>
      </c>
      <c r="B11" s="29" t="s">
        <v>66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2</v>
      </c>
      <c r="N11" s="4">
        <v>1</v>
      </c>
      <c r="O11" s="4">
        <v>2</v>
      </c>
      <c r="P11" s="4">
        <v>2</v>
      </c>
      <c r="Q11" s="6">
        <f t="shared" si="0"/>
        <v>17</v>
      </c>
      <c r="R11" s="7">
        <f t="shared" si="1"/>
        <v>85</v>
      </c>
      <c r="S11" s="32">
        <v>5</v>
      </c>
    </row>
    <row r="12" spans="1:19" ht="24" customHeight="1" thickBot="1" x14ac:dyDescent="0.3">
      <c r="A12" s="3">
        <f t="shared" si="2"/>
        <v>9</v>
      </c>
      <c r="B12" s="29" t="s">
        <v>67</v>
      </c>
      <c r="C12" s="4">
        <v>1</v>
      </c>
      <c r="D12" s="4">
        <v>1</v>
      </c>
      <c r="E12" s="4">
        <v>1</v>
      </c>
      <c r="F12" s="4">
        <v>0</v>
      </c>
      <c r="G12" s="4">
        <v>1</v>
      </c>
      <c r="H12" s="4">
        <v>1</v>
      </c>
      <c r="I12" s="4">
        <v>0</v>
      </c>
      <c r="J12" s="4">
        <v>1</v>
      </c>
      <c r="K12" s="4">
        <v>1</v>
      </c>
      <c r="L12" s="4">
        <v>1</v>
      </c>
      <c r="M12" s="4">
        <v>1</v>
      </c>
      <c r="N12" s="4">
        <v>1</v>
      </c>
      <c r="O12" s="4">
        <v>0</v>
      </c>
      <c r="P12" s="4">
        <v>0</v>
      </c>
      <c r="Q12" s="6">
        <f t="shared" si="0"/>
        <v>10</v>
      </c>
      <c r="R12" s="7">
        <f t="shared" si="1"/>
        <v>50</v>
      </c>
      <c r="S12" s="30">
        <v>4</v>
      </c>
    </row>
    <row r="13" spans="1:19" ht="24" customHeight="1" thickBot="1" x14ac:dyDescent="0.3">
      <c r="A13" s="3">
        <f t="shared" si="2"/>
        <v>10</v>
      </c>
      <c r="B13" s="29" t="s">
        <v>68</v>
      </c>
      <c r="C13" s="4">
        <v>1</v>
      </c>
      <c r="D13" s="4">
        <v>1</v>
      </c>
      <c r="E13" s="4">
        <v>1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1</v>
      </c>
      <c r="L13" s="4">
        <v>1</v>
      </c>
      <c r="M13" s="4">
        <v>1</v>
      </c>
      <c r="N13" s="4">
        <v>0</v>
      </c>
      <c r="O13" s="4">
        <v>0</v>
      </c>
      <c r="P13" s="4">
        <v>0</v>
      </c>
      <c r="Q13" s="6">
        <f t="shared" si="0"/>
        <v>6</v>
      </c>
      <c r="R13" s="7">
        <f t="shared" si="1"/>
        <v>30</v>
      </c>
      <c r="S13" s="33">
        <v>2</v>
      </c>
    </row>
    <row r="14" spans="1:19" ht="22.5" customHeight="1" thickBot="1" x14ac:dyDescent="0.3">
      <c r="A14" s="45" t="s">
        <v>40</v>
      </c>
      <c r="B14" s="45"/>
      <c r="C14" s="20">
        <f>SUM(C4:C13)*100/20</f>
        <v>50</v>
      </c>
      <c r="D14" s="20">
        <f t="shared" ref="D14:J14" si="3">SUM(D4:D13)*100/20</f>
        <v>50</v>
      </c>
      <c r="E14" s="20">
        <f t="shared" si="3"/>
        <v>40</v>
      </c>
      <c r="F14" s="20">
        <f t="shared" si="3"/>
        <v>35</v>
      </c>
      <c r="G14" s="20">
        <f t="shared" si="3"/>
        <v>45</v>
      </c>
      <c r="H14" s="20">
        <f t="shared" si="3"/>
        <v>30</v>
      </c>
      <c r="I14" s="20">
        <f t="shared" si="3"/>
        <v>30</v>
      </c>
      <c r="J14" s="20">
        <f t="shared" si="3"/>
        <v>35</v>
      </c>
      <c r="K14" s="20">
        <f>SUM(K4:K13)*100/40</f>
        <v>25</v>
      </c>
      <c r="L14" s="20">
        <f t="shared" ref="L14:P14" si="4">SUM(L4:L13)*100/40</f>
        <v>22.5</v>
      </c>
      <c r="M14" s="20">
        <f t="shared" si="4"/>
        <v>20</v>
      </c>
      <c r="N14" s="20">
        <f t="shared" si="4"/>
        <v>12.5</v>
      </c>
      <c r="O14" s="20">
        <f t="shared" si="4"/>
        <v>22.5</v>
      </c>
      <c r="P14" s="20">
        <f t="shared" si="4"/>
        <v>35</v>
      </c>
    </row>
    <row r="15" spans="1:19" ht="18.75" x14ac:dyDescent="0.3">
      <c r="A15" s="47" t="s">
        <v>11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9" ht="99.75" customHeight="1" x14ac:dyDescent="0.25">
      <c r="A16" s="49" t="s">
        <v>12</v>
      </c>
      <c r="B16" s="51" t="s">
        <v>10</v>
      </c>
      <c r="C16" s="43" t="s">
        <v>29</v>
      </c>
      <c r="D16" s="43"/>
      <c r="E16" s="43"/>
      <c r="F16" s="43"/>
      <c r="G16" s="43"/>
      <c r="H16" s="43" t="s">
        <v>30</v>
      </c>
      <c r="I16" s="43"/>
      <c r="J16" s="43"/>
      <c r="K16" s="43"/>
      <c r="L16" s="43"/>
      <c r="M16" s="43" t="s">
        <v>31</v>
      </c>
      <c r="N16" s="43"/>
      <c r="O16" s="43"/>
      <c r="P16" s="43"/>
      <c r="Q16" s="43" t="s">
        <v>32</v>
      </c>
      <c r="R16" s="43"/>
    </row>
    <row r="17" spans="1:19" ht="17.25" customHeight="1" x14ac:dyDescent="0.25">
      <c r="A17" s="50"/>
      <c r="B17" s="5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9" ht="15.75" customHeight="1" thickBot="1" x14ac:dyDescent="0.3">
      <c r="A18" s="3">
        <f t="shared" ref="A18:B27" si="5">A4</f>
        <v>1</v>
      </c>
      <c r="B18" s="5" t="str">
        <f t="shared" si="5"/>
        <v>Ученик 1</v>
      </c>
      <c r="C18" s="46">
        <f t="shared" ref="C18:C27" si="6">C4+H4+J4+O4</f>
        <v>4</v>
      </c>
      <c r="D18" s="46"/>
      <c r="E18" s="46"/>
      <c r="F18" s="46"/>
      <c r="G18" s="46"/>
      <c r="H18" s="46">
        <f t="shared" ref="H18:H27" si="7">D4+E4+F4+N4</f>
        <v>4</v>
      </c>
      <c r="I18" s="46"/>
      <c r="J18" s="46"/>
      <c r="K18" s="46"/>
      <c r="L18" s="46"/>
      <c r="M18" s="46">
        <f t="shared" ref="M18:M27" si="8">L4+M4</f>
        <v>2</v>
      </c>
      <c r="N18" s="46"/>
      <c r="O18" s="46"/>
      <c r="P18" s="46"/>
      <c r="Q18" s="46">
        <f t="shared" ref="Q18:Q27" si="9">G4+I4+K4+P4</f>
        <v>5</v>
      </c>
      <c r="R18" s="46"/>
    </row>
    <row r="19" spans="1:19" ht="15.75" customHeight="1" thickBot="1" x14ac:dyDescent="0.3">
      <c r="A19" s="3">
        <f t="shared" si="5"/>
        <v>2</v>
      </c>
      <c r="B19" s="5" t="str">
        <f t="shared" si="5"/>
        <v>Ученик 2</v>
      </c>
      <c r="C19" s="46">
        <f t="shared" si="6"/>
        <v>1</v>
      </c>
      <c r="D19" s="46"/>
      <c r="E19" s="46"/>
      <c r="F19" s="46"/>
      <c r="G19" s="46"/>
      <c r="H19" s="46">
        <f t="shared" si="7"/>
        <v>3</v>
      </c>
      <c r="I19" s="46"/>
      <c r="J19" s="46"/>
      <c r="K19" s="46"/>
      <c r="L19" s="46"/>
      <c r="M19" s="46">
        <f t="shared" si="8"/>
        <v>1</v>
      </c>
      <c r="N19" s="46"/>
      <c r="O19" s="46"/>
      <c r="P19" s="46"/>
      <c r="Q19" s="46">
        <f t="shared" si="9"/>
        <v>3</v>
      </c>
      <c r="R19" s="46"/>
    </row>
    <row r="20" spans="1:19" ht="15.75" customHeight="1" thickBot="1" x14ac:dyDescent="0.3">
      <c r="A20" s="3">
        <f t="shared" si="5"/>
        <v>3</v>
      </c>
      <c r="B20" s="5" t="str">
        <f t="shared" si="5"/>
        <v>Ученик 3</v>
      </c>
      <c r="C20" s="46">
        <f t="shared" si="6"/>
        <v>5</v>
      </c>
      <c r="D20" s="46"/>
      <c r="E20" s="46"/>
      <c r="F20" s="46"/>
      <c r="G20" s="46"/>
      <c r="H20" s="46">
        <f t="shared" si="7"/>
        <v>5</v>
      </c>
      <c r="I20" s="46"/>
      <c r="J20" s="46"/>
      <c r="K20" s="46"/>
      <c r="L20" s="46"/>
      <c r="M20" s="46">
        <f t="shared" si="8"/>
        <v>2</v>
      </c>
      <c r="N20" s="46"/>
      <c r="O20" s="46"/>
      <c r="P20" s="46"/>
      <c r="Q20" s="46">
        <f t="shared" si="9"/>
        <v>5</v>
      </c>
      <c r="R20" s="46"/>
    </row>
    <row r="21" spans="1:19" ht="15.75" customHeight="1" thickBot="1" x14ac:dyDescent="0.3">
      <c r="A21" s="3">
        <f t="shared" si="5"/>
        <v>4</v>
      </c>
      <c r="B21" s="5" t="str">
        <f t="shared" si="5"/>
        <v>Ученик 4</v>
      </c>
      <c r="C21" s="46">
        <f t="shared" si="6"/>
        <v>2</v>
      </c>
      <c r="D21" s="46"/>
      <c r="E21" s="46"/>
      <c r="F21" s="46"/>
      <c r="G21" s="46"/>
      <c r="H21" s="46">
        <f t="shared" si="7"/>
        <v>2</v>
      </c>
      <c r="I21" s="46"/>
      <c r="J21" s="46"/>
      <c r="K21" s="46"/>
      <c r="L21" s="46"/>
      <c r="M21" s="46">
        <f t="shared" si="8"/>
        <v>1</v>
      </c>
      <c r="N21" s="46"/>
      <c r="O21" s="46"/>
      <c r="P21" s="46"/>
      <c r="Q21" s="46">
        <f t="shared" si="9"/>
        <v>4</v>
      </c>
      <c r="R21" s="46"/>
    </row>
    <row r="22" spans="1:19" ht="15.75" customHeight="1" thickBot="1" x14ac:dyDescent="0.3">
      <c r="A22" s="3">
        <f t="shared" si="5"/>
        <v>5</v>
      </c>
      <c r="B22" s="5" t="str">
        <f t="shared" si="5"/>
        <v>Ученик 5</v>
      </c>
      <c r="C22" s="46">
        <f t="shared" si="6"/>
        <v>3</v>
      </c>
      <c r="D22" s="46"/>
      <c r="E22" s="46"/>
      <c r="F22" s="46"/>
      <c r="G22" s="46"/>
      <c r="H22" s="46">
        <f t="shared" si="7"/>
        <v>1</v>
      </c>
      <c r="I22" s="46"/>
      <c r="J22" s="46"/>
      <c r="K22" s="46"/>
      <c r="L22" s="46"/>
      <c r="M22" s="46">
        <f t="shared" si="8"/>
        <v>1</v>
      </c>
      <c r="N22" s="46"/>
      <c r="O22" s="46"/>
      <c r="P22" s="46"/>
      <c r="Q22" s="46">
        <f t="shared" si="9"/>
        <v>4</v>
      </c>
      <c r="R22" s="46"/>
    </row>
    <row r="23" spans="1:19" ht="15.75" customHeight="1" thickBot="1" x14ac:dyDescent="0.3">
      <c r="A23" s="3">
        <f t="shared" si="5"/>
        <v>6</v>
      </c>
      <c r="B23" s="5" t="str">
        <f t="shared" si="5"/>
        <v>Ученик 6</v>
      </c>
      <c r="C23" s="46">
        <f t="shared" si="6"/>
        <v>4</v>
      </c>
      <c r="D23" s="46"/>
      <c r="E23" s="46"/>
      <c r="F23" s="46"/>
      <c r="G23" s="46"/>
      <c r="H23" s="46">
        <f t="shared" si="7"/>
        <v>3</v>
      </c>
      <c r="I23" s="46"/>
      <c r="J23" s="46"/>
      <c r="K23" s="46"/>
      <c r="L23" s="46"/>
      <c r="M23" s="46">
        <f t="shared" si="8"/>
        <v>2</v>
      </c>
      <c r="N23" s="46"/>
      <c r="O23" s="46"/>
      <c r="P23" s="46"/>
      <c r="Q23" s="46">
        <f t="shared" si="9"/>
        <v>5</v>
      </c>
      <c r="R23" s="46"/>
    </row>
    <row r="24" spans="1:19" ht="15.75" customHeight="1" thickBot="1" x14ac:dyDescent="0.3">
      <c r="A24" s="3">
        <f t="shared" si="5"/>
        <v>7</v>
      </c>
      <c r="B24" s="5" t="str">
        <f t="shared" si="5"/>
        <v>Ученик 7</v>
      </c>
      <c r="C24" s="46">
        <f t="shared" si="6"/>
        <v>4</v>
      </c>
      <c r="D24" s="46"/>
      <c r="E24" s="46"/>
      <c r="F24" s="46"/>
      <c r="G24" s="46"/>
      <c r="H24" s="46">
        <f t="shared" si="7"/>
        <v>3</v>
      </c>
      <c r="I24" s="46"/>
      <c r="J24" s="46"/>
      <c r="K24" s="46"/>
      <c r="L24" s="46"/>
      <c r="M24" s="46">
        <f t="shared" si="8"/>
        <v>1</v>
      </c>
      <c r="N24" s="46"/>
      <c r="O24" s="46"/>
      <c r="P24" s="46"/>
      <c r="Q24" s="46">
        <f t="shared" si="9"/>
        <v>5</v>
      </c>
      <c r="R24" s="46"/>
    </row>
    <row r="25" spans="1:19" ht="15.75" customHeight="1" thickBot="1" x14ac:dyDescent="0.3">
      <c r="A25" s="3">
        <f t="shared" si="5"/>
        <v>8</v>
      </c>
      <c r="B25" s="5" t="str">
        <f t="shared" si="5"/>
        <v>Ученик 8</v>
      </c>
      <c r="C25" s="46">
        <f t="shared" si="6"/>
        <v>5</v>
      </c>
      <c r="D25" s="46"/>
      <c r="E25" s="46"/>
      <c r="F25" s="46"/>
      <c r="G25" s="46"/>
      <c r="H25" s="46">
        <f t="shared" si="7"/>
        <v>4</v>
      </c>
      <c r="I25" s="46"/>
      <c r="J25" s="46"/>
      <c r="K25" s="46"/>
      <c r="L25" s="46"/>
      <c r="M25" s="46">
        <f t="shared" si="8"/>
        <v>3</v>
      </c>
      <c r="N25" s="46"/>
      <c r="O25" s="46"/>
      <c r="P25" s="46"/>
      <c r="Q25" s="46">
        <f t="shared" si="9"/>
        <v>5</v>
      </c>
      <c r="R25" s="46"/>
      <c r="S25" s="13"/>
    </row>
    <row r="26" spans="1:19" ht="15.75" customHeight="1" thickBot="1" x14ac:dyDescent="0.3">
      <c r="A26" s="3">
        <f t="shared" si="5"/>
        <v>9</v>
      </c>
      <c r="B26" s="5" t="str">
        <f t="shared" si="5"/>
        <v>Ученик 9</v>
      </c>
      <c r="C26" s="46">
        <f t="shared" si="6"/>
        <v>3</v>
      </c>
      <c r="D26" s="46"/>
      <c r="E26" s="46"/>
      <c r="F26" s="46"/>
      <c r="G26" s="46"/>
      <c r="H26" s="46">
        <f t="shared" si="7"/>
        <v>3</v>
      </c>
      <c r="I26" s="46"/>
      <c r="J26" s="46"/>
      <c r="K26" s="46"/>
      <c r="L26" s="46"/>
      <c r="M26" s="46">
        <f t="shared" si="8"/>
        <v>2</v>
      </c>
      <c r="N26" s="46"/>
      <c r="O26" s="46"/>
      <c r="P26" s="46"/>
      <c r="Q26" s="46">
        <f t="shared" si="9"/>
        <v>2</v>
      </c>
      <c r="R26" s="46"/>
    </row>
    <row r="27" spans="1:19" ht="15.75" customHeight="1" thickBot="1" x14ac:dyDescent="0.3">
      <c r="A27" s="3">
        <f t="shared" si="5"/>
        <v>10</v>
      </c>
      <c r="B27" s="5" t="str">
        <f t="shared" si="5"/>
        <v>Ученик 10</v>
      </c>
      <c r="C27" s="46">
        <f t="shared" si="6"/>
        <v>1</v>
      </c>
      <c r="D27" s="46"/>
      <c r="E27" s="46"/>
      <c r="F27" s="46"/>
      <c r="G27" s="46"/>
      <c r="H27" s="46">
        <f t="shared" si="7"/>
        <v>2</v>
      </c>
      <c r="I27" s="46"/>
      <c r="J27" s="46"/>
      <c r="K27" s="46"/>
      <c r="L27" s="46"/>
      <c r="M27" s="46">
        <f t="shared" si="8"/>
        <v>2</v>
      </c>
      <c r="N27" s="46"/>
      <c r="O27" s="46"/>
      <c r="P27" s="46"/>
      <c r="Q27" s="46">
        <f t="shared" si="9"/>
        <v>1</v>
      </c>
      <c r="R27" s="46"/>
    </row>
    <row r="28" spans="1:19" x14ac:dyDescent="0.25">
      <c r="A28" s="53" t="s">
        <v>13</v>
      </c>
      <c r="B28" s="54"/>
      <c r="C28" s="42">
        <f>AVERAGE(C18:C27)</f>
        <v>3.2</v>
      </c>
      <c r="D28" s="42"/>
      <c r="E28" s="42"/>
      <c r="F28" s="42"/>
      <c r="G28" s="42"/>
      <c r="H28" s="42">
        <f>AVERAGE(H18:H27)</f>
        <v>3</v>
      </c>
      <c r="I28" s="42"/>
      <c r="J28" s="42"/>
      <c r="K28" s="42"/>
      <c r="L28" s="42"/>
      <c r="M28" s="42">
        <f>AVERAGE(M18:M27)</f>
        <v>1.7</v>
      </c>
      <c r="N28" s="42"/>
      <c r="O28" s="42"/>
      <c r="P28" s="42"/>
      <c r="Q28" s="42">
        <f>AVERAGE(Q18:Q27)</f>
        <v>3.9</v>
      </c>
      <c r="R28" s="42"/>
    </row>
    <row r="29" spans="1:19" hidden="1" x14ac:dyDescent="0.25">
      <c r="C29" s="9">
        <f>C30</f>
        <v>64</v>
      </c>
      <c r="H29" s="9">
        <f>H30</f>
        <v>60</v>
      </c>
      <c r="M29" s="9">
        <f>M30</f>
        <v>42.5</v>
      </c>
      <c r="Q29" s="9">
        <f>Q30</f>
        <v>65</v>
      </c>
    </row>
    <row r="30" spans="1:19" x14ac:dyDescent="0.25">
      <c r="A30" s="41" t="s">
        <v>40</v>
      </c>
      <c r="B30" s="41"/>
      <c r="C30" s="42">
        <f>C28*100/5</f>
        <v>64</v>
      </c>
      <c r="D30" s="42"/>
      <c r="E30" s="42"/>
      <c r="F30" s="42"/>
      <c r="G30" s="42"/>
      <c r="H30" s="42">
        <f>H28*100/5</f>
        <v>60</v>
      </c>
      <c r="I30" s="42"/>
      <c r="J30" s="42"/>
      <c r="K30" s="42"/>
      <c r="L30" s="42"/>
      <c r="M30" s="42">
        <f>M28*100/4</f>
        <v>42.5</v>
      </c>
      <c r="N30" s="42"/>
      <c r="O30" s="42"/>
      <c r="P30" s="42"/>
      <c r="Q30" s="42">
        <f>Q28*100/6</f>
        <v>65</v>
      </c>
      <c r="R30" s="42"/>
    </row>
    <row r="31" spans="1:19" x14ac:dyDescent="0.25">
      <c r="A31" s="55" t="s">
        <v>33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50" spans="1:16" x14ac:dyDescent="0.25">
      <c r="A50" s="55" t="s">
        <v>34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</row>
    <row r="69" spans="1:16" x14ac:dyDescent="0.25">
      <c r="A69" s="55" t="s">
        <v>35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88" spans="1:16" x14ac:dyDescent="0.25">
      <c r="A88" s="55" t="s">
        <v>36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</row>
    <row r="107" spans="1:17" ht="21.75" thickBot="1" x14ac:dyDescent="0.4">
      <c r="A107" s="56" t="s">
        <v>17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</row>
    <row r="108" spans="1:17" ht="81.75" customHeight="1" x14ac:dyDescent="0.25">
      <c r="A108" s="57" t="s">
        <v>12</v>
      </c>
      <c r="B108" s="61" t="s">
        <v>10</v>
      </c>
      <c r="C108" s="43" t="s">
        <v>37</v>
      </c>
      <c r="D108" s="43"/>
      <c r="E108" s="43"/>
      <c r="F108" s="43"/>
      <c r="G108" s="43"/>
      <c r="H108" s="43"/>
      <c r="I108" s="43"/>
      <c r="J108" s="43" t="s">
        <v>38</v>
      </c>
      <c r="K108" s="43"/>
      <c r="L108" s="43"/>
      <c r="M108" s="43"/>
      <c r="N108" s="43"/>
      <c r="O108" s="43"/>
      <c r="P108" s="43"/>
      <c r="Q108" s="21"/>
    </row>
    <row r="109" spans="1:17" ht="18.75" customHeight="1" thickBot="1" x14ac:dyDescent="0.3">
      <c r="A109" s="58"/>
      <c r="B109" s="62"/>
      <c r="C109" s="59" t="s">
        <v>18</v>
      </c>
      <c r="D109" s="60"/>
      <c r="E109" s="60"/>
      <c r="F109" s="43" t="s">
        <v>19</v>
      </c>
      <c r="G109" s="43"/>
      <c r="H109" s="43"/>
      <c r="I109" s="43"/>
      <c r="J109" s="63" t="s">
        <v>18</v>
      </c>
      <c r="K109" s="63"/>
      <c r="L109" s="63"/>
      <c r="M109" s="63" t="s">
        <v>19</v>
      </c>
      <c r="N109" s="63"/>
      <c r="O109" s="63"/>
      <c r="P109" s="63"/>
      <c r="Q109" s="21"/>
    </row>
    <row r="110" spans="1:17" ht="15.75" customHeight="1" thickBot="1" x14ac:dyDescent="0.3">
      <c r="A110" s="3">
        <f t="shared" ref="A110:B119" si="10">A4</f>
        <v>1</v>
      </c>
      <c r="B110" s="5" t="str">
        <f t="shared" si="10"/>
        <v>Ученик 1</v>
      </c>
      <c r="C110" s="43">
        <f t="shared" ref="C110:C119" si="11">G4+M4+P4</f>
        <v>4</v>
      </c>
      <c r="D110" s="43"/>
      <c r="E110" s="43"/>
      <c r="F110" s="44">
        <f>C110*100/5</f>
        <v>80</v>
      </c>
      <c r="G110" s="44"/>
      <c r="H110" s="44"/>
      <c r="I110" s="44"/>
      <c r="J110" s="43">
        <f t="shared" ref="J110:J119" si="12">C4+D4+E4+H4+I4+J4+K4+L4+N4+O4</f>
        <v>10</v>
      </c>
      <c r="K110" s="43"/>
      <c r="L110" s="43"/>
      <c r="M110" s="44">
        <f>J110*100/15</f>
        <v>66.666666666666671</v>
      </c>
      <c r="N110" s="44"/>
      <c r="O110" s="44"/>
      <c r="P110" s="44"/>
      <c r="Q110" s="22"/>
    </row>
    <row r="111" spans="1:17" ht="15.75" customHeight="1" thickBot="1" x14ac:dyDescent="0.3">
      <c r="A111" s="3">
        <f t="shared" si="10"/>
        <v>2</v>
      </c>
      <c r="B111" s="5" t="str">
        <f t="shared" si="10"/>
        <v>Ученик 2</v>
      </c>
      <c r="C111" s="43">
        <f t="shared" si="11"/>
        <v>1</v>
      </c>
      <c r="D111" s="43"/>
      <c r="E111" s="43"/>
      <c r="F111" s="44">
        <f t="shared" ref="F111:F119" si="13">C111*100/5</f>
        <v>20</v>
      </c>
      <c r="G111" s="44"/>
      <c r="H111" s="44"/>
      <c r="I111" s="44"/>
      <c r="J111" s="43">
        <f t="shared" si="12"/>
        <v>6</v>
      </c>
      <c r="K111" s="43"/>
      <c r="L111" s="43"/>
      <c r="M111" s="44">
        <f t="shared" ref="M111:M119" si="14">J111*100/15</f>
        <v>40</v>
      </c>
      <c r="N111" s="44"/>
      <c r="O111" s="44"/>
      <c r="P111" s="44"/>
      <c r="Q111" s="22"/>
    </row>
    <row r="112" spans="1:17" ht="15.75" customHeight="1" thickBot="1" x14ac:dyDescent="0.3">
      <c r="A112" s="3">
        <f t="shared" si="10"/>
        <v>3</v>
      </c>
      <c r="B112" s="5" t="str">
        <f t="shared" si="10"/>
        <v>Ученик 3</v>
      </c>
      <c r="C112" s="43">
        <f t="shared" si="11"/>
        <v>4</v>
      </c>
      <c r="D112" s="43"/>
      <c r="E112" s="43"/>
      <c r="F112" s="44">
        <f t="shared" si="13"/>
        <v>80</v>
      </c>
      <c r="G112" s="44"/>
      <c r="H112" s="44"/>
      <c r="I112" s="44"/>
      <c r="J112" s="43">
        <f t="shared" si="12"/>
        <v>12</v>
      </c>
      <c r="K112" s="43"/>
      <c r="L112" s="43"/>
      <c r="M112" s="44">
        <f t="shared" si="14"/>
        <v>80</v>
      </c>
      <c r="N112" s="44"/>
      <c r="O112" s="44"/>
      <c r="P112" s="44"/>
      <c r="Q112" s="22"/>
    </row>
    <row r="113" spans="1:17" ht="15.75" customHeight="1" thickBot="1" x14ac:dyDescent="0.3">
      <c r="A113" s="3">
        <f t="shared" si="10"/>
        <v>4</v>
      </c>
      <c r="B113" s="5" t="str">
        <f t="shared" si="10"/>
        <v>Ученик 4</v>
      </c>
      <c r="C113" s="43">
        <f t="shared" si="11"/>
        <v>4</v>
      </c>
      <c r="D113" s="43"/>
      <c r="E113" s="43"/>
      <c r="F113" s="44">
        <f t="shared" si="13"/>
        <v>80</v>
      </c>
      <c r="G113" s="44"/>
      <c r="H113" s="44"/>
      <c r="I113" s="44"/>
      <c r="J113" s="43">
        <f t="shared" si="12"/>
        <v>4</v>
      </c>
      <c r="K113" s="43"/>
      <c r="L113" s="43"/>
      <c r="M113" s="44">
        <f t="shared" si="14"/>
        <v>26.666666666666668</v>
      </c>
      <c r="N113" s="44"/>
      <c r="O113" s="44"/>
      <c r="P113" s="44"/>
      <c r="Q113" s="22"/>
    </row>
    <row r="114" spans="1:17" ht="15.75" customHeight="1" thickBot="1" x14ac:dyDescent="0.3">
      <c r="A114" s="3">
        <f t="shared" si="10"/>
        <v>5</v>
      </c>
      <c r="B114" s="5" t="str">
        <f t="shared" si="10"/>
        <v>Ученик 5</v>
      </c>
      <c r="C114" s="43">
        <f t="shared" si="11"/>
        <v>3</v>
      </c>
      <c r="D114" s="43"/>
      <c r="E114" s="43"/>
      <c r="F114" s="44">
        <f t="shared" si="13"/>
        <v>60</v>
      </c>
      <c r="G114" s="44"/>
      <c r="H114" s="44"/>
      <c r="I114" s="44"/>
      <c r="J114" s="43">
        <f t="shared" si="12"/>
        <v>6</v>
      </c>
      <c r="K114" s="43"/>
      <c r="L114" s="43"/>
      <c r="M114" s="44">
        <f t="shared" si="14"/>
        <v>40</v>
      </c>
      <c r="N114" s="44"/>
      <c r="O114" s="44"/>
      <c r="P114" s="44"/>
      <c r="Q114" s="22"/>
    </row>
    <row r="115" spans="1:17" ht="15.75" customHeight="1" thickBot="1" x14ac:dyDescent="0.3">
      <c r="A115" s="3">
        <f t="shared" si="10"/>
        <v>6</v>
      </c>
      <c r="B115" s="5" t="str">
        <f t="shared" si="10"/>
        <v>Ученик 6</v>
      </c>
      <c r="C115" s="43">
        <f t="shared" si="11"/>
        <v>4</v>
      </c>
      <c r="D115" s="43"/>
      <c r="E115" s="43"/>
      <c r="F115" s="44">
        <f t="shared" si="13"/>
        <v>80</v>
      </c>
      <c r="G115" s="44"/>
      <c r="H115" s="44"/>
      <c r="I115" s="44"/>
      <c r="J115" s="43">
        <f t="shared" si="12"/>
        <v>9</v>
      </c>
      <c r="K115" s="43"/>
      <c r="L115" s="43"/>
      <c r="M115" s="44">
        <f t="shared" si="14"/>
        <v>60</v>
      </c>
      <c r="N115" s="44"/>
      <c r="O115" s="44"/>
      <c r="P115" s="44"/>
      <c r="Q115" s="22"/>
    </row>
    <row r="116" spans="1:17" ht="15.75" customHeight="1" thickBot="1" x14ac:dyDescent="0.3">
      <c r="A116" s="3">
        <f t="shared" si="10"/>
        <v>7</v>
      </c>
      <c r="B116" s="5" t="str">
        <f t="shared" si="10"/>
        <v>Ученик 7</v>
      </c>
      <c r="C116" s="43">
        <f t="shared" si="11"/>
        <v>3</v>
      </c>
      <c r="D116" s="43"/>
      <c r="E116" s="43"/>
      <c r="F116" s="44">
        <f t="shared" si="13"/>
        <v>60</v>
      </c>
      <c r="G116" s="44"/>
      <c r="H116" s="44"/>
      <c r="I116" s="44"/>
      <c r="J116" s="43">
        <f t="shared" si="12"/>
        <v>9</v>
      </c>
      <c r="K116" s="43"/>
      <c r="L116" s="43"/>
      <c r="M116" s="44">
        <f t="shared" si="14"/>
        <v>60</v>
      </c>
      <c r="N116" s="44"/>
      <c r="O116" s="44"/>
      <c r="P116" s="44"/>
      <c r="Q116" s="22"/>
    </row>
    <row r="117" spans="1:17" ht="15.75" customHeight="1" thickBot="1" x14ac:dyDescent="0.3">
      <c r="A117" s="3">
        <f t="shared" si="10"/>
        <v>8</v>
      </c>
      <c r="B117" s="5" t="str">
        <f t="shared" si="10"/>
        <v>Ученик 8</v>
      </c>
      <c r="C117" s="43">
        <f t="shared" si="11"/>
        <v>5</v>
      </c>
      <c r="D117" s="43"/>
      <c r="E117" s="43"/>
      <c r="F117" s="44">
        <f t="shared" si="13"/>
        <v>100</v>
      </c>
      <c r="G117" s="44"/>
      <c r="H117" s="44"/>
      <c r="I117" s="44"/>
      <c r="J117" s="43">
        <f t="shared" si="12"/>
        <v>11</v>
      </c>
      <c r="K117" s="43"/>
      <c r="L117" s="43"/>
      <c r="M117" s="44">
        <f t="shared" si="14"/>
        <v>73.333333333333329</v>
      </c>
      <c r="N117" s="44"/>
      <c r="O117" s="44"/>
      <c r="P117" s="44"/>
      <c r="Q117" s="22"/>
    </row>
    <row r="118" spans="1:17" ht="15.75" customHeight="1" thickBot="1" x14ac:dyDescent="0.3">
      <c r="A118" s="3">
        <f t="shared" si="10"/>
        <v>9</v>
      </c>
      <c r="B118" s="5" t="str">
        <f t="shared" si="10"/>
        <v>Ученик 9</v>
      </c>
      <c r="C118" s="43">
        <f t="shared" si="11"/>
        <v>2</v>
      </c>
      <c r="D118" s="43"/>
      <c r="E118" s="43"/>
      <c r="F118" s="44">
        <f t="shared" si="13"/>
        <v>40</v>
      </c>
      <c r="G118" s="44"/>
      <c r="H118" s="44"/>
      <c r="I118" s="44"/>
      <c r="J118" s="43">
        <f t="shared" si="12"/>
        <v>8</v>
      </c>
      <c r="K118" s="43"/>
      <c r="L118" s="43"/>
      <c r="M118" s="44">
        <f t="shared" si="14"/>
        <v>53.333333333333336</v>
      </c>
      <c r="N118" s="44"/>
      <c r="O118" s="44"/>
      <c r="P118" s="44"/>
      <c r="Q118" s="22"/>
    </row>
    <row r="119" spans="1:17" ht="15.75" customHeight="1" thickBot="1" x14ac:dyDescent="0.3">
      <c r="A119" s="3">
        <f t="shared" si="10"/>
        <v>10</v>
      </c>
      <c r="B119" s="5" t="str">
        <f t="shared" si="10"/>
        <v>Ученик 10</v>
      </c>
      <c r="C119" s="43">
        <f t="shared" si="11"/>
        <v>1</v>
      </c>
      <c r="D119" s="43"/>
      <c r="E119" s="43"/>
      <c r="F119" s="44">
        <f t="shared" si="13"/>
        <v>20</v>
      </c>
      <c r="G119" s="44"/>
      <c r="H119" s="44"/>
      <c r="I119" s="44"/>
      <c r="J119" s="43">
        <f t="shared" si="12"/>
        <v>5</v>
      </c>
      <c r="K119" s="43"/>
      <c r="L119" s="43"/>
      <c r="M119" s="44">
        <f t="shared" si="14"/>
        <v>33.333333333333336</v>
      </c>
      <c r="N119" s="44"/>
      <c r="O119" s="44"/>
      <c r="P119" s="44"/>
      <c r="Q119" s="22"/>
    </row>
    <row r="120" spans="1:17" x14ac:dyDescent="0.25">
      <c r="A120" s="64" t="s">
        <v>22</v>
      </c>
      <c r="B120" s="64"/>
      <c r="C120" s="44">
        <f>AVERAGE(C110:C119)</f>
        <v>3.1</v>
      </c>
      <c r="D120" s="44"/>
      <c r="E120" s="44"/>
      <c r="F120" s="44">
        <f>C120*100/5</f>
        <v>62</v>
      </c>
      <c r="G120" s="44"/>
      <c r="H120" s="44"/>
      <c r="I120" s="44"/>
      <c r="J120" s="44">
        <f>AVERAGE(J110:J119)</f>
        <v>8</v>
      </c>
      <c r="K120" s="44"/>
      <c r="L120" s="44"/>
      <c r="M120" s="44">
        <f t="shared" ref="M120" si="15">J120*100/15</f>
        <v>53.333333333333336</v>
      </c>
      <c r="N120" s="44"/>
      <c r="O120" s="44"/>
      <c r="P120" s="44"/>
      <c r="Q120" s="22"/>
    </row>
    <row r="121" spans="1:17" hidden="1" x14ac:dyDescent="0.25">
      <c r="C121" s="9">
        <f>C120</f>
        <v>3.1</v>
      </c>
      <c r="F121" s="9">
        <f>F120</f>
        <v>62</v>
      </c>
      <c r="J121" s="9">
        <f>J120</f>
        <v>8</v>
      </c>
      <c r="M121" s="9">
        <f>M120</f>
        <v>53.333333333333336</v>
      </c>
    </row>
    <row r="122" spans="1:17" x14ac:dyDescent="0.25">
      <c r="A122" s="55" t="s">
        <v>20</v>
      </c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</row>
    <row r="141" spans="1:17" x14ac:dyDescent="0.25">
      <c r="A141" s="55" t="s">
        <v>21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</row>
    <row r="160" spans="1:19" ht="18.75" x14ac:dyDescent="0.3">
      <c r="A160" s="47" t="s">
        <v>39</v>
      </c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</row>
    <row r="161" spans="1:26" ht="111" customHeight="1" x14ac:dyDescent="0.25">
      <c r="A161" s="40" t="s">
        <v>69</v>
      </c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14"/>
      <c r="S161" s="14"/>
      <c r="W161" s="18"/>
      <c r="X161" s="18"/>
      <c r="Y161" s="18"/>
      <c r="Z161" s="18"/>
    </row>
    <row r="162" spans="1:26" ht="76.5" customHeight="1" x14ac:dyDescent="0.25">
      <c r="A162" s="40" t="s">
        <v>70</v>
      </c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18"/>
      <c r="S162" s="18"/>
      <c r="W162" s="17"/>
      <c r="X162" s="17"/>
      <c r="Y162" s="17"/>
      <c r="Z162" s="17"/>
    </row>
    <row r="163" spans="1:26" ht="34.5" customHeight="1" x14ac:dyDescent="0.25">
      <c r="A163" s="40" t="s">
        <v>71</v>
      </c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</row>
    <row r="164" spans="1:26" x14ac:dyDescent="0.25">
      <c r="A164" s="40" t="s">
        <v>56</v>
      </c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</row>
    <row r="165" spans="1:26" x14ac:dyDescent="0.25">
      <c r="A165" s="40" t="s">
        <v>41</v>
      </c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</row>
    <row r="166" spans="1:26" x14ac:dyDescent="0.25">
      <c r="A166" s="40" t="s">
        <v>42</v>
      </c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</row>
    <row r="167" spans="1:26" x14ac:dyDescent="0.25">
      <c r="A167" s="40" t="s">
        <v>43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</row>
    <row r="168" spans="1:26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1:26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</sheetData>
  <mergeCells count="128">
    <mergeCell ref="M119:P119"/>
    <mergeCell ref="A122:Q122"/>
    <mergeCell ref="A141:Q141"/>
    <mergeCell ref="A120:B120"/>
    <mergeCell ref="C120:E120"/>
    <mergeCell ref="F120:I120"/>
    <mergeCell ref="J120:L120"/>
    <mergeCell ref="M120:P120"/>
    <mergeCell ref="C118:E118"/>
    <mergeCell ref="F118:I118"/>
    <mergeCell ref="F119:I119"/>
    <mergeCell ref="F109:I109"/>
    <mergeCell ref="B108:B109"/>
    <mergeCell ref="J115:L115"/>
    <mergeCell ref="M115:P115"/>
    <mergeCell ref="J116:L116"/>
    <mergeCell ref="M116:P116"/>
    <mergeCell ref="J117:L117"/>
    <mergeCell ref="M117:P117"/>
    <mergeCell ref="J109:L109"/>
    <mergeCell ref="M109:P109"/>
    <mergeCell ref="J110:L110"/>
    <mergeCell ref="M110:P110"/>
    <mergeCell ref="J111:L111"/>
    <mergeCell ref="M111:P111"/>
    <mergeCell ref="J112:L112"/>
    <mergeCell ref="M112:P112"/>
    <mergeCell ref="C113:E113"/>
    <mergeCell ref="F113:I113"/>
    <mergeCell ref="C114:E114"/>
    <mergeCell ref="F114:I114"/>
    <mergeCell ref="J119:L119"/>
    <mergeCell ref="C23:G23"/>
    <mergeCell ref="H23:L23"/>
    <mergeCell ref="M23:P23"/>
    <mergeCell ref="C28:G28"/>
    <mergeCell ref="H28:L28"/>
    <mergeCell ref="M28:P28"/>
    <mergeCell ref="A28:B28"/>
    <mergeCell ref="A31:P31"/>
    <mergeCell ref="J113:L113"/>
    <mergeCell ref="M113:P113"/>
    <mergeCell ref="A50:P50"/>
    <mergeCell ref="A69:P69"/>
    <mergeCell ref="A88:P88"/>
    <mergeCell ref="A107:P107"/>
    <mergeCell ref="C108:I108"/>
    <mergeCell ref="J108:P108"/>
    <mergeCell ref="A108:A109"/>
    <mergeCell ref="C110:E110"/>
    <mergeCell ref="F110:I110"/>
    <mergeCell ref="C111:E111"/>
    <mergeCell ref="F111:I111"/>
    <mergeCell ref="C112:E112"/>
    <mergeCell ref="F112:I112"/>
    <mergeCell ref="C109:E109"/>
    <mergeCell ref="A15:P15"/>
    <mergeCell ref="A2:S2"/>
    <mergeCell ref="Q16:R17"/>
    <mergeCell ref="Q18:R18"/>
    <mergeCell ref="Q19:R19"/>
    <mergeCell ref="Q20:R20"/>
    <mergeCell ref="Q21:R21"/>
    <mergeCell ref="C20:G20"/>
    <mergeCell ref="H20:L20"/>
    <mergeCell ref="M20:P20"/>
    <mergeCell ref="C21:G21"/>
    <mergeCell ref="H21:L21"/>
    <mergeCell ref="M21:P21"/>
    <mergeCell ref="A16:A17"/>
    <mergeCell ref="C18:G18"/>
    <mergeCell ref="H18:L18"/>
    <mergeCell ref="M18:P18"/>
    <mergeCell ref="C19:G19"/>
    <mergeCell ref="B16:B17"/>
    <mergeCell ref="M19:P19"/>
    <mergeCell ref="M16:P17"/>
    <mergeCell ref="H16:L17"/>
    <mergeCell ref="C16:G17"/>
    <mergeCell ref="H19:L19"/>
    <mergeCell ref="Q28:R28"/>
    <mergeCell ref="Q25:R25"/>
    <mergeCell ref="A160:S160"/>
    <mergeCell ref="A161:Q161"/>
    <mergeCell ref="Q22:R22"/>
    <mergeCell ref="Q23:R23"/>
    <mergeCell ref="Q24:R24"/>
    <mergeCell ref="Q26:R26"/>
    <mergeCell ref="Q27:R27"/>
    <mergeCell ref="C26:G26"/>
    <mergeCell ref="H26:L26"/>
    <mergeCell ref="M26:P26"/>
    <mergeCell ref="C27:G27"/>
    <mergeCell ref="H27:L27"/>
    <mergeCell ref="M27:P27"/>
    <mergeCell ref="C24:G24"/>
    <mergeCell ref="H24:L24"/>
    <mergeCell ref="M24:P24"/>
    <mergeCell ref="C25:G25"/>
    <mergeCell ref="H25:L25"/>
    <mergeCell ref="M25:P25"/>
    <mergeCell ref="C22:G22"/>
    <mergeCell ref="H22:L22"/>
    <mergeCell ref="M22:P22"/>
    <mergeCell ref="A1:S1"/>
    <mergeCell ref="A166:Q166"/>
    <mergeCell ref="A167:Q167"/>
    <mergeCell ref="A163:Q163"/>
    <mergeCell ref="A30:B30"/>
    <mergeCell ref="C30:G30"/>
    <mergeCell ref="H30:L30"/>
    <mergeCell ref="M30:P30"/>
    <mergeCell ref="Q30:R30"/>
    <mergeCell ref="J118:L118"/>
    <mergeCell ref="M118:P118"/>
    <mergeCell ref="C116:E116"/>
    <mergeCell ref="F116:I116"/>
    <mergeCell ref="C117:E117"/>
    <mergeCell ref="F117:I117"/>
    <mergeCell ref="C115:E115"/>
    <mergeCell ref="F115:I115"/>
    <mergeCell ref="J114:L114"/>
    <mergeCell ref="M114:P114"/>
    <mergeCell ref="C119:E119"/>
    <mergeCell ref="A162:Q162"/>
    <mergeCell ref="A14:B14"/>
    <mergeCell ref="A164:Q164"/>
    <mergeCell ref="A165:Q165"/>
  </mergeCells>
  <pageMargins left="0.7" right="0.7" top="0.75" bottom="0.75" header="0.3" footer="0.3"/>
  <pageSetup paperSize="9" scale="82" fitToHeight="0" orientation="portrait" r:id="rId1"/>
  <rowBreaks count="4" manualBreakCount="4">
    <brk id="14" max="16383" man="1"/>
    <brk id="49" max="16383" man="1"/>
    <brk id="106" max="16383" man="1"/>
    <brk id="1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167"/>
  <sheetViews>
    <sheetView zoomScale="180" zoomScaleNormal="180" workbookViewId="0">
      <selection activeCell="Q170" sqref="Q170"/>
    </sheetView>
  </sheetViews>
  <sheetFormatPr defaultRowHeight="15" x14ac:dyDescent="0.25"/>
  <cols>
    <col min="1" max="1" width="5.28515625" customWidth="1"/>
    <col min="2" max="2" width="32.42578125" customWidth="1"/>
    <col min="3" max="16" width="3.28515625" customWidth="1"/>
    <col min="17" max="17" width="6.7109375" customWidth="1"/>
    <col min="18" max="18" width="7.140625" customWidth="1"/>
  </cols>
  <sheetData>
    <row r="1" spans="1:19" s="25" customFormat="1" x14ac:dyDescent="0.25">
      <c r="A1" s="39" t="s">
        <v>82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15.75" thickBot="1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ht="45.75" thickBot="1" x14ac:dyDescent="0.3">
      <c r="A3" s="1" t="s">
        <v>12</v>
      </c>
      <c r="B3" s="2" t="s">
        <v>10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6" t="s">
        <v>14</v>
      </c>
      <c r="R3" s="8" t="s">
        <v>15</v>
      </c>
      <c r="S3" s="6" t="s">
        <v>16</v>
      </c>
    </row>
    <row r="4" spans="1:19" ht="24" customHeight="1" thickBot="1" x14ac:dyDescent="0.3">
      <c r="A4" s="3" t="s">
        <v>0</v>
      </c>
      <c r="B4" s="34" t="s">
        <v>72</v>
      </c>
      <c r="C4" s="35">
        <v>1</v>
      </c>
      <c r="D4" s="35">
        <v>1</v>
      </c>
      <c r="E4" s="35">
        <v>1</v>
      </c>
      <c r="F4" s="35">
        <v>1</v>
      </c>
      <c r="G4" s="35">
        <v>1</v>
      </c>
      <c r="H4" s="35">
        <v>1</v>
      </c>
      <c r="I4" s="35">
        <v>1</v>
      </c>
      <c r="J4" s="35">
        <v>1</v>
      </c>
      <c r="K4" s="35">
        <v>1</v>
      </c>
      <c r="L4" s="35">
        <v>1</v>
      </c>
      <c r="M4" s="35">
        <v>1</v>
      </c>
      <c r="N4" s="35">
        <v>0</v>
      </c>
      <c r="O4" s="35">
        <v>1</v>
      </c>
      <c r="P4" s="35">
        <v>2</v>
      </c>
      <c r="Q4" s="6">
        <f>SUM(C4:P4)</f>
        <v>14</v>
      </c>
      <c r="R4" s="7">
        <f>Q4*100/20</f>
        <v>70</v>
      </c>
      <c r="S4" s="37">
        <v>4</v>
      </c>
    </row>
    <row r="5" spans="1:19" ht="24" customHeight="1" thickBot="1" x14ac:dyDescent="0.3">
      <c r="A5" s="3" t="s">
        <v>1</v>
      </c>
      <c r="B5" s="34" t="s">
        <v>73</v>
      </c>
      <c r="C5" s="35">
        <v>1</v>
      </c>
      <c r="D5" s="35">
        <v>0</v>
      </c>
      <c r="E5" s="35">
        <v>1</v>
      </c>
      <c r="F5" s="35">
        <v>0</v>
      </c>
      <c r="G5" s="35">
        <v>1</v>
      </c>
      <c r="H5" s="35">
        <v>1</v>
      </c>
      <c r="I5" s="35">
        <v>1</v>
      </c>
      <c r="J5" s="35">
        <v>0</v>
      </c>
      <c r="K5" s="35">
        <v>1</v>
      </c>
      <c r="L5" s="35">
        <v>0</v>
      </c>
      <c r="M5" s="35">
        <v>1</v>
      </c>
      <c r="N5" s="35">
        <v>1</v>
      </c>
      <c r="O5" s="35">
        <v>0</v>
      </c>
      <c r="P5" s="35">
        <v>2</v>
      </c>
      <c r="Q5" s="6">
        <f t="shared" ref="Q5:Q13" si="0">SUM(C5:P5)</f>
        <v>10</v>
      </c>
      <c r="R5" s="7">
        <f t="shared" ref="R5:R13" si="1">Q5*100/20</f>
        <v>50</v>
      </c>
      <c r="S5" s="37">
        <v>4</v>
      </c>
    </row>
    <row r="6" spans="1:19" ht="24" customHeight="1" thickBot="1" x14ac:dyDescent="0.3">
      <c r="A6" s="3" t="s">
        <v>2</v>
      </c>
      <c r="B6" s="34" t="s">
        <v>74</v>
      </c>
      <c r="C6" s="35">
        <v>1</v>
      </c>
      <c r="D6" s="35">
        <v>1</v>
      </c>
      <c r="E6" s="35">
        <v>1</v>
      </c>
      <c r="F6" s="35">
        <v>0</v>
      </c>
      <c r="G6" s="35">
        <v>0</v>
      </c>
      <c r="H6" s="35">
        <v>1</v>
      </c>
      <c r="I6" s="35">
        <v>1</v>
      </c>
      <c r="J6" s="35">
        <v>1</v>
      </c>
      <c r="K6" s="35">
        <v>1</v>
      </c>
      <c r="L6" s="35">
        <v>1</v>
      </c>
      <c r="M6" s="35">
        <v>0</v>
      </c>
      <c r="N6" s="35">
        <v>1</v>
      </c>
      <c r="O6" s="35">
        <v>1</v>
      </c>
      <c r="P6" s="35">
        <v>2</v>
      </c>
      <c r="Q6" s="6">
        <f t="shared" si="0"/>
        <v>12</v>
      </c>
      <c r="R6" s="7">
        <f t="shared" si="1"/>
        <v>60</v>
      </c>
      <c r="S6" s="37">
        <v>4</v>
      </c>
    </row>
    <row r="7" spans="1:19" ht="24" customHeight="1" thickBot="1" x14ac:dyDescent="0.3">
      <c r="A7" s="3" t="s">
        <v>3</v>
      </c>
      <c r="B7" s="34" t="s">
        <v>75</v>
      </c>
      <c r="C7" s="35">
        <v>1</v>
      </c>
      <c r="D7" s="35">
        <v>1</v>
      </c>
      <c r="E7" s="35">
        <v>0</v>
      </c>
      <c r="F7" s="35">
        <v>0</v>
      </c>
      <c r="G7" s="35">
        <v>1</v>
      </c>
      <c r="H7" s="35">
        <v>1</v>
      </c>
      <c r="I7" s="35">
        <v>0</v>
      </c>
      <c r="J7" s="35">
        <v>0</v>
      </c>
      <c r="K7" s="35">
        <v>1</v>
      </c>
      <c r="L7" s="35">
        <v>1</v>
      </c>
      <c r="M7" s="35">
        <v>0</v>
      </c>
      <c r="N7" s="35">
        <v>0</v>
      </c>
      <c r="O7" s="35">
        <v>1</v>
      </c>
      <c r="P7" s="35">
        <v>2</v>
      </c>
      <c r="Q7" s="6">
        <f t="shared" si="0"/>
        <v>9</v>
      </c>
      <c r="R7" s="7">
        <f t="shared" si="1"/>
        <v>45</v>
      </c>
      <c r="S7" s="37">
        <v>4</v>
      </c>
    </row>
    <row r="8" spans="1:19" ht="24" customHeight="1" thickBot="1" x14ac:dyDescent="0.3">
      <c r="A8" s="3" t="s">
        <v>4</v>
      </c>
      <c r="B8" s="34" t="s">
        <v>76</v>
      </c>
      <c r="C8" s="35">
        <v>1</v>
      </c>
      <c r="D8" s="35">
        <v>0</v>
      </c>
      <c r="E8" s="35">
        <v>1</v>
      </c>
      <c r="F8" s="35">
        <v>1</v>
      </c>
      <c r="G8" s="35">
        <v>1</v>
      </c>
      <c r="H8" s="35">
        <v>1</v>
      </c>
      <c r="I8" s="35">
        <v>1</v>
      </c>
      <c r="J8" s="35">
        <v>1</v>
      </c>
      <c r="K8" s="35">
        <v>1</v>
      </c>
      <c r="L8" s="35">
        <v>1</v>
      </c>
      <c r="M8" s="35">
        <v>1</v>
      </c>
      <c r="N8" s="35">
        <v>0</v>
      </c>
      <c r="O8" s="35">
        <v>1</v>
      </c>
      <c r="P8" s="35">
        <v>2</v>
      </c>
      <c r="Q8" s="6">
        <f t="shared" si="0"/>
        <v>13</v>
      </c>
      <c r="R8" s="7">
        <f t="shared" si="1"/>
        <v>65</v>
      </c>
      <c r="S8" s="37">
        <v>4</v>
      </c>
    </row>
    <row r="9" spans="1:19" ht="24" customHeight="1" thickBot="1" x14ac:dyDescent="0.3">
      <c r="A9" s="3" t="s">
        <v>5</v>
      </c>
      <c r="B9" s="34" t="s">
        <v>77</v>
      </c>
      <c r="C9" s="35">
        <v>1</v>
      </c>
      <c r="D9" s="35">
        <v>0</v>
      </c>
      <c r="E9" s="35">
        <v>1</v>
      </c>
      <c r="F9" s="35">
        <v>0</v>
      </c>
      <c r="G9" s="35">
        <v>1</v>
      </c>
      <c r="H9" s="35">
        <v>1</v>
      </c>
      <c r="I9" s="35">
        <v>1</v>
      </c>
      <c r="J9" s="35">
        <v>1</v>
      </c>
      <c r="K9" s="35">
        <v>1</v>
      </c>
      <c r="L9" s="35">
        <v>1</v>
      </c>
      <c r="M9" s="35">
        <v>0</v>
      </c>
      <c r="N9" s="35">
        <v>1</v>
      </c>
      <c r="O9" s="35">
        <v>1</v>
      </c>
      <c r="P9" s="35">
        <v>2</v>
      </c>
      <c r="Q9" s="6">
        <f t="shared" si="0"/>
        <v>12</v>
      </c>
      <c r="R9" s="7">
        <f t="shared" si="1"/>
        <v>60</v>
      </c>
      <c r="S9" s="37">
        <v>4</v>
      </c>
    </row>
    <row r="10" spans="1:19" ht="24" customHeight="1" thickBot="1" x14ac:dyDescent="0.3">
      <c r="A10" s="3" t="s">
        <v>6</v>
      </c>
      <c r="B10" s="34" t="s">
        <v>78</v>
      </c>
      <c r="C10" s="35">
        <v>1</v>
      </c>
      <c r="D10" s="35">
        <v>1</v>
      </c>
      <c r="E10" s="35">
        <v>1</v>
      </c>
      <c r="F10" s="35">
        <v>1</v>
      </c>
      <c r="G10" s="35">
        <v>1</v>
      </c>
      <c r="H10" s="35">
        <v>1</v>
      </c>
      <c r="I10" s="35">
        <v>1</v>
      </c>
      <c r="J10" s="35">
        <v>1</v>
      </c>
      <c r="K10" s="35">
        <v>1</v>
      </c>
      <c r="L10" s="35">
        <v>1</v>
      </c>
      <c r="M10" s="35">
        <v>0</v>
      </c>
      <c r="N10" s="35">
        <v>1</v>
      </c>
      <c r="O10" s="35">
        <v>1</v>
      </c>
      <c r="P10" s="35">
        <v>2</v>
      </c>
      <c r="Q10" s="6">
        <f t="shared" si="0"/>
        <v>14</v>
      </c>
      <c r="R10" s="7">
        <f t="shared" si="1"/>
        <v>70</v>
      </c>
      <c r="S10" s="37">
        <v>4</v>
      </c>
    </row>
    <row r="11" spans="1:19" ht="24" customHeight="1" thickBot="1" x14ac:dyDescent="0.3">
      <c r="A11" s="3" t="s">
        <v>7</v>
      </c>
      <c r="B11" s="34" t="s">
        <v>79</v>
      </c>
      <c r="C11" s="35">
        <v>1</v>
      </c>
      <c r="D11" s="35">
        <v>1</v>
      </c>
      <c r="E11" s="35">
        <v>0</v>
      </c>
      <c r="F11" s="35">
        <v>1</v>
      </c>
      <c r="G11" s="35">
        <v>1</v>
      </c>
      <c r="H11" s="35">
        <v>1</v>
      </c>
      <c r="I11" s="35">
        <v>0</v>
      </c>
      <c r="J11" s="35">
        <v>1</v>
      </c>
      <c r="K11" s="35">
        <v>1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6">
        <f t="shared" si="0"/>
        <v>7</v>
      </c>
      <c r="R11" s="7">
        <f t="shared" si="1"/>
        <v>35</v>
      </c>
      <c r="S11" s="36">
        <v>3</v>
      </c>
    </row>
    <row r="12" spans="1:19" ht="24" customHeight="1" thickBot="1" x14ac:dyDescent="0.3">
      <c r="A12" s="3" t="s">
        <v>8</v>
      </c>
      <c r="B12" s="34" t="s">
        <v>80</v>
      </c>
      <c r="C12" s="35">
        <v>1</v>
      </c>
      <c r="D12" s="35">
        <v>1</v>
      </c>
      <c r="E12" s="35">
        <v>1</v>
      </c>
      <c r="F12" s="35">
        <v>1</v>
      </c>
      <c r="G12" s="35">
        <v>0</v>
      </c>
      <c r="H12" s="35">
        <v>1</v>
      </c>
      <c r="I12" s="35">
        <v>1</v>
      </c>
      <c r="J12" s="35">
        <v>1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6">
        <f t="shared" si="0"/>
        <v>7</v>
      </c>
      <c r="R12" s="7">
        <f t="shared" si="1"/>
        <v>35</v>
      </c>
      <c r="S12" s="36">
        <v>3</v>
      </c>
    </row>
    <row r="13" spans="1:19" ht="24" customHeight="1" thickBot="1" x14ac:dyDescent="0.3">
      <c r="A13" s="3" t="s">
        <v>9</v>
      </c>
      <c r="B13" s="34" t="s">
        <v>81</v>
      </c>
      <c r="C13" s="35">
        <v>1</v>
      </c>
      <c r="D13" s="35">
        <v>1</v>
      </c>
      <c r="E13" s="35">
        <v>1</v>
      </c>
      <c r="F13" s="35">
        <v>1</v>
      </c>
      <c r="G13" s="35">
        <v>1</v>
      </c>
      <c r="H13" s="35">
        <v>1</v>
      </c>
      <c r="I13" s="35">
        <v>1</v>
      </c>
      <c r="J13" s="35">
        <v>0.5</v>
      </c>
      <c r="K13" s="35">
        <v>1</v>
      </c>
      <c r="L13" s="35">
        <v>1</v>
      </c>
      <c r="M13" s="35">
        <v>1</v>
      </c>
      <c r="N13" s="35">
        <v>0.5</v>
      </c>
      <c r="O13" s="35">
        <v>1</v>
      </c>
      <c r="P13" s="35">
        <v>2</v>
      </c>
      <c r="Q13" s="6">
        <f t="shared" si="0"/>
        <v>14</v>
      </c>
      <c r="R13" s="7">
        <f t="shared" si="1"/>
        <v>70</v>
      </c>
      <c r="S13" s="37">
        <v>4</v>
      </c>
    </row>
    <row r="14" spans="1:19" ht="15.75" thickBot="1" x14ac:dyDescent="0.3">
      <c r="A14" s="45" t="s">
        <v>40</v>
      </c>
      <c r="B14" s="45"/>
      <c r="C14" s="20">
        <f t="shared" ref="C14:J14" si="2">SUM(C4:C13)*100/26</f>
        <v>38.46153846153846</v>
      </c>
      <c r="D14" s="6">
        <f t="shared" si="2"/>
        <v>26.923076923076923</v>
      </c>
      <c r="E14" s="20">
        <f t="shared" si="2"/>
        <v>30.76923076923077</v>
      </c>
      <c r="F14" s="6">
        <f t="shared" si="2"/>
        <v>23.076923076923077</v>
      </c>
      <c r="G14" s="6">
        <f t="shared" si="2"/>
        <v>30.76923076923077</v>
      </c>
      <c r="H14" s="6">
        <f t="shared" si="2"/>
        <v>38.46153846153846</v>
      </c>
      <c r="I14" s="6">
        <f t="shared" si="2"/>
        <v>30.76923076923077</v>
      </c>
      <c r="J14" s="6">
        <f t="shared" si="2"/>
        <v>28.846153846153847</v>
      </c>
      <c r="K14" s="6">
        <f t="shared" ref="K14:P14" si="3">SUM(K4:K13)*100/52</f>
        <v>17.307692307692307</v>
      </c>
      <c r="L14" s="6">
        <f t="shared" si="3"/>
        <v>13.461538461538462</v>
      </c>
      <c r="M14" s="6">
        <f t="shared" si="3"/>
        <v>7.6923076923076925</v>
      </c>
      <c r="N14" s="6">
        <f t="shared" si="3"/>
        <v>8.6538461538461533</v>
      </c>
      <c r="O14" s="6">
        <f t="shared" si="3"/>
        <v>13.461538461538462</v>
      </c>
      <c r="P14" s="6">
        <f t="shared" si="3"/>
        <v>30.76923076923077</v>
      </c>
    </row>
    <row r="15" spans="1:19" ht="18.75" x14ac:dyDescent="0.3">
      <c r="A15" s="47" t="s">
        <v>11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9" x14ac:dyDescent="0.25">
      <c r="A16" s="49" t="s">
        <v>12</v>
      </c>
      <c r="B16" s="51" t="s">
        <v>10</v>
      </c>
      <c r="C16" s="43" t="s">
        <v>29</v>
      </c>
      <c r="D16" s="43"/>
      <c r="E16" s="43"/>
      <c r="F16" s="43"/>
      <c r="G16" s="43"/>
      <c r="H16" s="43" t="s">
        <v>30</v>
      </c>
      <c r="I16" s="43"/>
      <c r="J16" s="43"/>
      <c r="K16" s="43"/>
      <c r="L16" s="43"/>
      <c r="M16" s="43" t="s">
        <v>31</v>
      </c>
      <c r="N16" s="43"/>
      <c r="O16" s="43"/>
      <c r="P16" s="43"/>
      <c r="Q16" s="43" t="s">
        <v>32</v>
      </c>
      <c r="R16" s="43"/>
    </row>
    <row r="17" spans="1:19" ht="111.75" customHeight="1" x14ac:dyDescent="0.25">
      <c r="A17" s="50"/>
      <c r="B17" s="5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9" ht="16.5" thickBot="1" x14ac:dyDescent="0.3">
      <c r="A18" s="3" t="s">
        <v>0</v>
      </c>
      <c r="B18" s="15" t="str">
        <f t="shared" ref="B18:B27" si="4">B4</f>
        <v>Ученик А</v>
      </c>
      <c r="C18" s="46">
        <f t="shared" ref="C18:C27" si="5">C4+H4+J4+O4</f>
        <v>4</v>
      </c>
      <c r="D18" s="46"/>
      <c r="E18" s="46"/>
      <c r="F18" s="46"/>
      <c r="G18" s="46"/>
      <c r="H18" s="46">
        <f t="shared" ref="H18:H27" si="6">D4+E4+F4+N4</f>
        <v>3</v>
      </c>
      <c r="I18" s="46"/>
      <c r="J18" s="46"/>
      <c r="K18" s="46"/>
      <c r="L18" s="46"/>
      <c r="M18" s="46">
        <f t="shared" ref="M18:M27" si="7">L4+M4</f>
        <v>2</v>
      </c>
      <c r="N18" s="46"/>
      <c r="O18" s="46"/>
      <c r="P18" s="46"/>
      <c r="Q18" s="46">
        <f t="shared" ref="Q18:Q27" si="8">G4+I4+K4+P4</f>
        <v>5</v>
      </c>
      <c r="R18" s="46"/>
    </row>
    <row r="19" spans="1:19" ht="16.5" thickBot="1" x14ac:dyDescent="0.3">
      <c r="A19" s="3" t="s">
        <v>1</v>
      </c>
      <c r="B19" s="15" t="str">
        <f t="shared" si="4"/>
        <v>Ученик Б</v>
      </c>
      <c r="C19" s="46">
        <f t="shared" si="5"/>
        <v>2</v>
      </c>
      <c r="D19" s="46"/>
      <c r="E19" s="46"/>
      <c r="F19" s="46"/>
      <c r="G19" s="46"/>
      <c r="H19" s="46">
        <f t="shared" si="6"/>
        <v>2</v>
      </c>
      <c r="I19" s="46"/>
      <c r="J19" s="46"/>
      <c r="K19" s="46"/>
      <c r="L19" s="46"/>
      <c r="M19" s="46">
        <f t="shared" si="7"/>
        <v>1</v>
      </c>
      <c r="N19" s="46"/>
      <c r="O19" s="46"/>
      <c r="P19" s="46"/>
      <c r="Q19" s="46">
        <f t="shared" si="8"/>
        <v>5</v>
      </c>
      <c r="R19" s="46"/>
    </row>
    <row r="20" spans="1:19" ht="16.5" thickBot="1" x14ac:dyDescent="0.3">
      <c r="A20" s="3" t="s">
        <v>2</v>
      </c>
      <c r="B20" s="15" t="str">
        <f t="shared" si="4"/>
        <v>Ученик В</v>
      </c>
      <c r="C20" s="46">
        <f t="shared" si="5"/>
        <v>4</v>
      </c>
      <c r="D20" s="46"/>
      <c r="E20" s="46"/>
      <c r="F20" s="46"/>
      <c r="G20" s="46"/>
      <c r="H20" s="46">
        <f t="shared" si="6"/>
        <v>3</v>
      </c>
      <c r="I20" s="46"/>
      <c r="J20" s="46"/>
      <c r="K20" s="46"/>
      <c r="L20" s="46"/>
      <c r="M20" s="46">
        <f t="shared" si="7"/>
        <v>1</v>
      </c>
      <c r="N20" s="46"/>
      <c r="O20" s="46"/>
      <c r="P20" s="46"/>
      <c r="Q20" s="46">
        <f t="shared" si="8"/>
        <v>4</v>
      </c>
      <c r="R20" s="46"/>
    </row>
    <row r="21" spans="1:19" ht="16.5" thickBot="1" x14ac:dyDescent="0.3">
      <c r="A21" s="3" t="s">
        <v>3</v>
      </c>
      <c r="B21" s="15" t="str">
        <f t="shared" si="4"/>
        <v>Ученик Г</v>
      </c>
      <c r="C21" s="46">
        <f t="shared" si="5"/>
        <v>3</v>
      </c>
      <c r="D21" s="46"/>
      <c r="E21" s="46"/>
      <c r="F21" s="46"/>
      <c r="G21" s="46"/>
      <c r="H21" s="46">
        <f t="shared" si="6"/>
        <v>1</v>
      </c>
      <c r="I21" s="46"/>
      <c r="J21" s="46"/>
      <c r="K21" s="46"/>
      <c r="L21" s="46"/>
      <c r="M21" s="46">
        <f t="shared" si="7"/>
        <v>1</v>
      </c>
      <c r="N21" s="46"/>
      <c r="O21" s="46"/>
      <c r="P21" s="46"/>
      <c r="Q21" s="46">
        <f t="shared" si="8"/>
        <v>4</v>
      </c>
      <c r="R21" s="46"/>
    </row>
    <row r="22" spans="1:19" ht="16.5" thickBot="1" x14ac:dyDescent="0.3">
      <c r="A22" s="3" t="s">
        <v>4</v>
      </c>
      <c r="B22" s="15" t="str">
        <f t="shared" si="4"/>
        <v>Ученик Д</v>
      </c>
      <c r="C22" s="46">
        <f t="shared" si="5"/>
        <v>4</v>
      </c>
      <c r="D22" s="46"/>
      <c r="E22" s="46"/>
      <c r="F22" s="46"/>
      <c r="G22" s="46"/>
      <c r="H22" s="46">
        <f t="shared" si="6"/>
        <v>2</v>
      </c>
      <c r="I22" s="46"/>
      <c r="J22" s="46"/>
      <c r="K22" s="46"/>
      <c r="L22" s="46"/>
      <c r="M22" s="46">
        <f t="shared" si="7"/>
        <v>2</v>
      </c>
      <c r="N22" s="46"/>
      <c r="O22" s="46"/>
      <c r="P22" s="46"/>
      <c r="Q22" s="46">
        <f t="shared" si="8"/>
        <v>5</v>
      </c>
      <c r="R22" s="46"/>
    </row>
    <row r="23" spans="1:19" ht="16.5" thickBot="1" x14ac:dyDescent="0.3">
      <c r="A23" s="3" t="s">
        <v>5</v>
      </c>
      <c r="B23" s="15" t="str">
        <f t="shared" si="4"/>
        <v>Ученик Е</v>
      </c>
      <c r="C23" s="46">
        <f t="shared" si="5"/>
        <v>4</v>
      </c>
      <c r="D23" s="46"/>
      <c r="E23" s="46"/>
      <c r="F23" s="46"/>
      <c r="G23" s="46"/>
      <c r="H23" s="46">
        <f t="shared" si="6"/>
        <v>2</v>
      </c>
      <c r="I23" s="46"/>
      <c r="J23" s="46"/>
      <c r="K23" s="46"/>
      <c r="L23" s="46"/>
      <c r="M23" s="46">
        <f t="shared" si="7"/>
        <v>1</v>
      </c>
      <c r="N23" s="46"/>
      <c r="O23" s="46"/>
      <c r="P23" s="46"/>
      <c r="Q23" s="46">
        <f t="shared" si="8"/>
        <v>5</v>
      </c>
      <c r="R23" s="46"/>
    </row>
    <row r="24" spans="1:19" ht="16.5" thickBot="1" x14ac:dyDescent="0.3">
      <c r="A24" s="3" t="s">
        <v>6</v>
      </c>
      <c r="B24" s="15" t="str">
        <f t="shared" si="4"/>
        <v>Ученик Ж</v>
      </c>
      <c r="C24" s="46">
        <f t="shared" si="5"/>
        <v>4</v>
      </c>
      <c r="D24" s="46"/>
      <c r="E24" s="46"/>
      <c r="F24" s="46"/>
      <c r="G24" s="46"/>
      <c r="H24" s="46">
        <f t="shared" si="6"/>
        <v>4</v>
      </c>
      <c r="I24" s="46"/>
      <c r="J24" s="46"/>
      <c r="K24" s="46"/>
      <c r="L24" s="46"/>
      <c r="M24" s="46">
        <f t="shared" si="7"/>
        <v>1</v>
      </c>
      <c r="N24" s="46"/>
      <c r="O24" s="46"/>
      <c r="P24" s="46"/>
      <c r="Q24" s="46">
        <f t="shared" si="8"/>
        <v>5</v>
      </c>
      <c r="R24" s="46"/>
    </row>
    <row r="25" spans="1:19" ht="16.5" thickBot="1" x14ac:dyDescent="0.3">
      <c r="A25" s="3" t="s">
        <v>7</v>
      </c>
      <c r="B25" s="15" t="str">
        <f t="shared" si="4"/>
        <v>Ученик З</v>
      </c>
      <c r="C25" s="46">
        <f t="shared" si="5"/>
        <v>3</v>
      </c>
      <c r="D25" s="46"/>
      <c r="E25" s="46"/>
      <c r="F25" s="46"/>
      <c r="G25" s="46"/>
      <c r="H25" s="46">
        <f t="shared" si="6"/>
        <v>2</v>
      </c>
      <c r="I25" s="46"/>
      <c r="J25" s="46"/>
      <c r="K25" s="46"/>
      <c r="L25" s="46"/>
      <c r="M25" s="46">
        <f t="shared" si="7"/>
        <v>0</v>
      </c>
      <c r="N25" s="46"/>
      <c r="O25" s="46"/>
      <c r="P25" s="46"/>
      <c r="Q25" s="46">
        <f t="shared" si="8"/>
        <v>2</v>
      </c>
      <c r="R25" s="46"/>
      <c r="S25" s="13"/>
    </row>
    <row r="26" spans="1:19" ht="16.5" thickBot="1" x14ac:dyDescent="0.3">
      <c r="A26" s="3" t="s">
        <v>8</v>
      </c>
      <c r="B26" s="15" t="str">
        <f t="shared" si="4"/>
        <v>Ученик И</v>
      </c>
      <c r="C26" s="46">
        <f t="shared" si="5"/>
        <v>3</v>
      </c>
      <c r="D26" s="46"/>
      <c r="E26" s="46"/>
      <c r="F26" s="46"/>
      <c r="G26" s="46"/>
      <c r="H26" s="46">
        <f t="shared" si="6"/>
        <v>3</v>
      </c>
      <c r="I26" s="46"/>
      <c r="J26" s="46"/>
      <c r="K26" s="46"/>
      <c r="L26" s="46"/>
      <c r="M26" s="46">
        <f t="shared" si="7"/>
        <v>0</v>
      </c>
      <c r="N26" s="46"/>
      <c r="O26" s="46"/>
      <c r="P26" s="46"/>
      <c r="Q26" s="46">
        <f t="shared" si="8"/>
        <v>1</v>
      </c>
      <c r="R26" s="46"/>
    </row>
    <row r="27" spans="1:19" ht="16.5" thickBot="1" x14ac:dyDescent="0.3">
      <c r="A27" s="3" t="s">
        <v>9</v>
      </c>
      <c r="B27" s="15" t="str">
        <f t="shared" si="4"/>
        <v>Ученик К</v>
      </c>
      <c r="C27" s="46">
        <f t="shared" si="5"/>
        <v>3.5</v>
      </c>
      <c r="D27" s="46"/>
      <c r="E27" s="46"/>
      <c r="F27" s="46"/>
      <c r="G27" s="46"/>
      <c r="H27" s="46">
        <f t="shared" si="6"/>
        <v>3.5</v>
      </c>
      <c r="I27" s="46"/>
      <c r="J27" s="46"/>
      <c r="K27" s="46"/>
      <c r="L27" s="46"/>
      <c r="M27" s="46">
        <f t="shared" si="7"/>
        <v>2</v>
      </c>
      <c r="N27" s="46"/>
      <c r="O27" s="46"/>
      <c r="P27" s="46"/>
      <c r="Q27" s="46">
        <f t="shared" si="8"/>
        <v>5</v>
      </c>
      <c r="R27" s="46"/>
    </row>
    <row r="28" spans="1:19" x14ac:dyDescent="0.25">
      <c r="A28" s="53" t="s">
        <v>13</v>
      </c>
      <c r="B28" s="54"/>
      <c r="C28" s="42">
        <f>AVERAGE(C18:C27)</f>
        <v>3.45</v>
      </c>
      <c r="D28" s="42"/>
      <c r="E28" s="42"/>
      <c r="F28" s="42"/>
      <c r="G28" s="42"/>
      <c r="H28" s="42">
        <f>AVERAGE(H18:H27)</f>
        <v>2.5499999999999998</v>
      </c>
      <c r="I28" s="42"/>
      <c r="J28" s="42"/>
      <c r="K28" s="42"/>
      <c r="L28" s="42"/>
      <c r="M28" s="42">
        <f>AVERAGE(M18:M27)</f>
        <v>1.1000000000000001</v>
      </c>
      <c r="N28" s="42"/>
      <c r="O28" s="42"/>
      <c r="P28" s="42"/>
      <c r="Q28" s="42">
        <f>AVERAGE(Q18:Q27)</f>
        <v>4.0999999999999996</v>
      </c>
      <c r="R28" s="42"/>
    </row>
    <row r="29" spans="1:19" hidden="1" x14ac:dyDescent="0.25">
      <c r="C29" s="9">
        <f>C30</f>
        <v>69</v>
      </c>
      <c r="H29" s="9">
        <f>H30</f>
        <v>50.999999999999993</v>
      </c>
      <c r="M29" s="9">
        <f>M30</f>
        <v>27.500000000000004</v>
      </c>
      <c r="Q29" s="9">
        <f>Q30</f>
        <v>68.333333333333329</v>
      </c>
    </row>
    <row r="30" spans="1:19" x14ac:dyDescent="0.25">
      <c r="A30" s="41" t="s">
        <v>40</v>
      </c>
      <c r="B30" s="41"/>
      <c r="C30" s="42">
        <f>C28*100/5</f>
        <v>69</v>
      </c>
      <c r="D30" s="42"/>
      <c r="E30" s="42"/>
      <c r="F30" s="42"/>
      <c r="G30" s="42"/>
      <c r="H30" s="42">
        <f>H28*100/5</f>
        <v>50.999999999999993</v>
      </c>
      <c r="I30" s="42"/>
      <c r="J30" s="42"/>
      <c r="K30" s="42"/>
      <c r="L30" s="42"/>
      <c r="M30" s="67">
        <f>M28*100/4</f>
        <v>27.500000000000004</v>
      </c>
      <c r="N30" s="68"/>
      <c r="O30" s="68"/>
      <c r="P30" s="69"/>
      <c r="Q30" s="42">
        <f>Q28*100/6</f>
        <v>68.333333333333329</v>
      </c>
      <c r="R30" s="42"/>
    </row>
    <row r="31" spans="1:19" x14ac:dyDescent="0.25">
      <c r="A31" s="55" t="s">
        <v>33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50" spans="1:16" x14ac:dyDescent="0.25">
      <c r="A50" s="55" t="s">
        <v>34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</row>
    <row r="69" spans="1:16" x14ac:dyDescent="0.25">
      <c r="A69" s="55" t="s">
        <v>35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88" spans="1:16" x14ac:dyDescent="0.25">
      <c r="A88" s="55" t="s">
        <v>36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</row>
    <row r="107" spans="1:17" ht="21.75" thickBot="1" x14ac:dyDescent="0.4">
      <c r="A107" s="56" t="s">
        <v>17</v>
      </c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</row>
    <row r="108" spans="1:17" ht="78" customHeight="1" x14ac:dyDescent="0.25">
      <c r="A108" s="57" t="s">
        <v>12</v>
      </c>
      <c r="B108" s="61" t="s">
        <v>10</v>
      </c>
      <c r="C108" s="43" t="s">
        <v>57</v>
      </c>
      <c r="D108" s="43"/>
      <c r="E108" s="43"/>
      <c r="F108" s="43"/>
      <c r="G108" s="43"/>
      <c r="H108" s="43"/>
      <c r="I108" s="43"/>
      <c r="J108" s="43" t="s">
        <v>58</v>
      </c>
      <c r="K108" s="43"/>
      <c r="L108" s="43"/>
      <c r="M108" s="43"/>
      <c r="N108" s="43"/>
      <c r="O108" s="43"/>
      <c r="P108" s="43"/>
      <c r="Q108" s="21"/>
    </row>
    <row r="109" spans="1:17" ht="15.75" thickBot="1" x14ac:dyDescent="0.3">
      <c r="A109" s="58"/>
      <c r="B109" s="62"/>
      <c r="C109" s="59" t="s">
        <v>18</v>
      </c>
      <c r="D109" s="60"/>
      <c r="E109" s="60"/>
      <c r="F109" s="43" t="s">
        <v>19</v>
      </c>
      <c r="G109" s="43"/>
      <c r="H109" s="43"/>
      <c r="I109" s="43"/>
      <c r="J109" s="63" t="s">
        <v>18</v>
      </c>
      <c r="K109" s="63"/>
      <c r="L109" s="63"/>
      <c r="M109" s="63" t="s">
        <v>19</v>
      </c>
      <c r="N109" s="63"/>
      <c r="O109" s="63"/>
      <c r="P109" s="63"/>
      <c r="Q109" s="21"/>
    </row>
    <row r="110" spans="1:17" ht="16.5" thickBot="1" x14ac:dyDescent="0.3">
      <c r="A110" s="3" t="s">
        <v>0</v>
      </c>
      <c r="B110" s="15" t="str">
        <f t="shared" ref="B110:B119" si="9">B4</f>
        <v>Ученик А</v>
      </c>
      <c r="C110" s="43">
        <f t="shared" ref="C110:C119" si="10">G4+M4+P4</f>
        <v>4</v>
      </c>
      <c r="D110" s="43"/>
      <c r="E110" s="43"/>
      <c r="F110" s="44">
        <f>C110*100/5</f>
        <v>80</v>
      </c>
      <c r="G110" s="44"/>
      <c r="H110" s="44"/>
      <c r="I110" s="44"/>
      <c r="J110" s="43">
        <f t="shared" ref="J110:J119" si="11">C4+D4+E4+F4+H4+I4+J4+K4+L4+N4+O4</f>
        <v>10</v>
      </c>
      <c r="K110" s="43"/>
      <c r="L110" s="43"/>
      <c r="M110" s="44">
        <f>J110*100/15</f>
        <v>66.666666666666671</v>
      </c>
      <c r="N110" s="44"/>
      <c r="O110" s="44"/>
      <c r="P110" s="44"/>
      <c r="Q110" s="22"/>
    </row>
    <row r="111" spans="1:17" ht="16.5" thickBot="1" x14ac:dyDescent="0.3">
      <c r="A111" s="3" t="s">
        <v>1</v>
      </c>
      <c r="B111" s="15" t="str">
        <f t="shared" si="9"/>
        <v>Ученик Б</v>
      </c>
      <c r="C111" s="43">
        <f t="shared" si="10"/>
        <v>4</v>
      </c>
      <c r="D111" s="43"/>
      <c r="E111" s="43"/>
      <c r="F111" s="44">
        <f t="shared" ref="F111:F119" si="12">C111*100/5</f>
        <v>80</v>
      </c>
      <c r="G111" s="44"/>
      <c r="H111" s="44"/>
      <c r="I111" s="44"/>
      <c r="J111" s="43">
        <f t="shared" si="11"/>
        <v>6</v>
      </c>
      <c r="K111" s="43"/>
      <c r="L111" s="43"/>
      <c r="M111" s="44">
        <f t="shared" ref="M111:M120" si="13">J111*100/15</f>
        <v>40</v>
      </c>
      <c r="N111" s="44"/>
      <c r="O111" s="44"/>
      <c r="P111" s="44"/>
      <c r="Q111" s="22"/>
    </row>
    <row r="112" spans="1:17" ht="16.5" thickBot="1" x14ac:dyDescent="0.3">
      <c r="A112" s="3" t="s">
        <v>2</v>
      </c>
      <c r="B112" s="15" t="str">
        <f t="shared" si="9"/>
        <v>Ученик В</v>
      </c>
      <c r="C112" s="43">
        <f t="shared" si="10"/>
        <v>2</v>
      </c>
      <c r="D112" s="43"/>
      <c r="E112" s="43"/>
      <c r="F112" s="44">
        <f t="shared" si="12"/>
        <v>40</v>
      </c>
      <c r="G112" s="44"/>
      <c r="H112" s="44"/>
      <c r="I112" s="44"/>
      <c r="J112" s="43">
        <f t="shared" si="11"/>
        <v>10</v>
      </c>
      <c r="K112" s="43"/>
      <c r="L112" s="43"/>
      <c r="M112" s="44">
        <f t="shared" si="13"/>
        <v>66.666666666666671</v>
      </c>
      <c r="N112" s="44"/>
      <c r="O112" s="44"/>
      <c r="P112" s="44"/>
      <c r="Q112" s="22"/>
    </row>
    <row r="113" spans="1:17" ht="16.5" thickBot="1" x14ac:dyDescent="0.3">
      <c r="A113" s="3" t="s">
        <v>3</v>
      </c>
      <c r="B113" s="15" t="str">
        <f t="shared" si="9"/>
        <v>Ученик Г</v>
      </c>
      <c r="C113" s="43">
        <f t="shared" si="10"/>
        <v>3</v>
      </c>
      <c r="D113" s="43"/>
      <c r="E113" s="43"/>
      <c r="F113" s="44">
        <f t="shared" si="12"/>
        <v>60</v>
      </c>
      <c r="G113" s="44"/>
      <c r="H113" s="44"/>
      <c r="I113" s="44"/>
      <c r="J113" s="43">
        <f t="shared" si="11"/>
        <v>6</v>
      </c>
      <c r="K113" s="43"/>
      <c r="L113" s="43"/>
      <c r="M113" s="44">
        <f t="shared" si="13"/>
        <v>40</v>
      </c>
      <c r="N113" s="44"/>
      <c r="O113" s="44"/>
      <c r="P113" s="44"/>
      <c r="Q113" s="22"/>
    </row>
    <row r="114" spans="1:17" ht="16.5" thickBot="1" x14ac:dyDescent="0.3">
      <c r="A114" s="3" t="s">
        <v>4</v>
      </c>
      <c r="B114" s="15" t="str">
        <f t="shared" si="9"/>
        <v>Ученик Д</v>
      </c>
      <c r="C114" s="43">
        <f t="shared" si="10"/>
        <v>4</v>
      </c>
      <c r="D114" s="43"/>
      <c r="E114" s="43"/>
      <c r="F114" s="44">
        <f t="shared" si="12"/>
        <v>80</v>
      </c>
      <c r="G114" s="44"/>
      <c r="H114" s="44"/>
      <c r="I114" s="44"/>
      <c r="J114" s="43">
        <f t="shared" si="11"/>
        <v>9</v>
      </c>
      <c r="K114" s="43"/>
      <c r="L114" s="43"/>
      <c r="M114" s="44">
        <f t="shared" si="13"/>
        <v>60</v>
      </c>
      <c r="N114" s="44"/>
      <c r="O114" s="44"/>
      <c r="P114" s="44"/>
      <c r="Q114" s="22"/>
    </row>
    <row r="115" spans="1:17" ht="16.5" thickBot="1" x14ac:dyDescent="0.3">
      <c r="A115" s="3" t="s">
        <v>5</v>
      </c>
      <c r="B115" s="15" t="str">
        <f t="shared" si="9"/>
        <v>Ученик Е</v>
      </c>
      <c r="C115" s="43">
        <f t="shared" si="10"/>
        <v>3</v>
      </c>
      <c r="D115" s="43"/>
      <c r="E115" s="43"/>
      <c r="F115" s="44">
        <f t="shared" si="12"/>
        <v>60</v>
      </c>
      <c r="G115" s="44"/>
      <c r="H115" s="44"/>
      <c r="I115" s="44"/>
      <c r="J115" s="43">
        <f t="shared" si="11"/>
        <v>9</v>
      </c>
      <c r="K115" s="43"/>
      <c r="L115" s="43"/>
      <c r="M115" s="44">
        <f t="shared" si="13"/>
        <v>60</v>
      </c>
      <c r="N115" s="44"/>
      <c r="O115" s="44"/>
      <c r="P115" s="44"/>
      <c r="Q115" s="22"/>
    </row>
    <row r="116" spans="1:17" ht="16.5" thickBot="1" x14ac:dyDescent="0.3">
      <c r="A116" s="3" t="s">
        <v>6</v>
      </c>
      <c r="B116" s="15" t="str">
        <f t="shared" si="9"/>
        <v>Ученик Ж</v>
      </c>
      <c r="C116" s="43">
        <f t="shared" si="10"/>
        <v>3</v>
      </c>
      <c r="D116" s="43"/>
      <c r="E116" s="43"/>
      <c r="F116" s="44">
        <f t="shared" si="12"/>
        <v>60</v>
      </c>
      <c r="G116" s="44"/>
      <c r="H116" s="44"/>
      <c r="I116" s="44"/>
      <c r="J116" s="43">
        <f t="shared" si="11"/>
        <v>11</v>
      </c>
      <c r="K116" s="43"/>
      <c r="L116" s="43"/>
      <c r="M116" s="44">
        <f t="shared" si="13"/>
        <v>73.333333333333329</v>
      </c>
      <c r="N116" s="44"/>
      <c r="O116" s="44"/>
      <c r="P116" s="44"/>
      <c r="Q116" s="22"/>
    </row>
    <row r="117" spans="1:17" ht="16.5" thickBot="1" x14ac:dyDescent="0.3">
      <c r="A117" s="3" t="s">
        <v>7</v>
      </c>
      <c r="B117" s="15" t="str">
        <f t="shared" si="9"/>
        <v>Ученик З</v>
      </c>
      <c r="C117" s="43">
        <f t="shared" si="10"/>
        <v>1</v>
      </c>
      <c r="D117" s="43"/>
      <c r="E117" s="43"/>
      <c r="F117" s="44">
        <f t="shared" si="12"/>
        <v>20</v>
      </c>
      <c r="G117" s="44"/>
      <c r="H117" s="44"/>
      <c r="I117" s="44"/>
      <c r="J117" s="43">
        <f t="shared" si="11"/>
        <v>6</v>
      </c>
      <c r="K117" s="43"/>
      <c r="L117" s="43"/>
      <c r="M117" s="44">
        <f t="shared" si="13"/>
        <v>40</v>
      </c>
      <c r="N117" s="44"/>
      <c r="O117" s="44"/>
      <c r="P117" s="44"/>
      <c r="Q117" s="22"/>
    </row>
    <row r="118" spans="1:17" ht="16.5" thickBot="1" x14ac:dyDescent="0.3">
      <c r="A118" s="3" t="s">
        <v>8</v>
      </c>
      <c r="B118" s="15" t="str">
        <f t="shared" si="9"/>
        <v>Ученик И</v>
      </c>
      <c r="C118" s="43">
        <f t="shared" si="10"/>
        <v>0</v>
      </c>
      <c r="D118" s="43"/>
      <c r="E118" s="43"/>
      <c r="F118" s="44">
        <f t="shared" si="12"/>
        <v>0</v>
      </c>
      <c r="G118" s="44"/>
      <c r="H118" s="44"/>
      <c r="I118" s="44"/>
      <c r="J118" s="43">
        <f t="shared" si="11"/>
        <v>7</v>
      </c>
      <c r="K118" s="43"/>
      <c r="L118" s="43"/>
      <c r="M118" s="44">
        <f t="shared" si="13"/>
        <v>46.666666666666664</v>
      </c>
      <c r="N118" s="44"/>
      <c r="O118" s="44"/>
      <c r="P118" s="44"/>
      <c r="Q118" s="22"/>
    </row>
    <row r="119" spans="1:17" ht="16.5" thickBot="1" x14ac:dyDescent="0.3">
      <c r="A119" s="3" t="s">
        <v>9</v>
      </c>
      <c r="B119" s="15" t="str">
        <f t="shared" si="9"/>
        <v>Ученик К</v>
      </c>
      <c r="C119" s="43">
        <f t="shared" si="10"/>
        <v>4</v>
      </c>
      <c r="D119" s="43"/>
      <c r="E119" s="43"/>
      <c r="F119" s="44">
        <f t="shared" si="12"/>
        <v>80</v>
      </c>
      <c r="G119" s="44"/>
      <c r="H119" s="44"/>
      <c r="I119" s="44"/>
      <c r="J119" s="43">
        <f t="shared" si="11"/>
        <v>10</v>
      </c>
      <c r="K119" s="43"/>
      <c r="L119" s="43"/>
      <c r="M119" s="44">
        <f t="shared" si="13"/>
        <v>66.666666666666671</v>
      </c>
      <c r="N119" s="44"/>
      <c r="O119" s="44"/>
      <c r="P119" s="44"/>
      <c r="Q119" s="22"/>
    </row>
    <row r="120" spans="1:17" x14ac:dyDescent="0.25">
      <c r="A120" s="64" t="s">
        <v>22</v>
      </c>
      <c r="B120" s="64"/>
      <c r="C120" s="44">
        <f>AVERAGE(C110:C119)</f>
        <v>2.8</v>
      </c>
      <c r="D120" s="44"/>
      <c r="E120" s="44"/>
      <c r="F120" s="44">
        <f>C120*100/5</f>
        <v>56</v>
      </c>
      <c r="G120" s="44"/>
      <c r="H120" s="44"/>
      <c r="I120" s="44"/>
      <c r="J120" s="44">
        <f>AVERAGE(J110:J119)</f>
        <v>8.4</v>
      </c>
      <c r="K120" s="44"/>
      <c r="L120" s="44"/>
      <c r="M120" s="44">
        <f t="shared" si="13"/>
        <v>56</v>
      </c>
      <c r="N120" s="44"/>
      <c r="O120" s="44"/>
      <c r="P120" s="44"/>
      <c r="Q120" s="22"/>
    </row>
    <row r="121" spans="1:17" hidden="1" x14ac:dyDescent="0.25">
      <c r="C121" s="9">
        <f>C120</f>
        <v>2.8</v>
      </c>
      <c r="F121" s="9">
        <f>F120</f>
        <v>56</v>
      </c>
      <c r="J121" s="9">
        <f>J120</f>
        <v>8.4</v>
      </c>
      <c r="M121" s="9">
        <f>M120</f>
        <v>56</v>
      </c>
    </row>
    <row r="122" spans="1:17" x14ac:dyDescent="0.25">
      <c r="A122" s="55" t="s">
        <v>20</v>
      </c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</row>
    <row r="141" spans="1:17" x14ac:dyDescent="0.25">
      <c r="A141" s="55" t="s">
        <v>21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</row>
    <row r="160" spans="1:19" ht="18.75" x14ac:dyDescent="0.3">
      <c r="A160" s="47" t="s">
        <v>39</v>
      </c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</row>
    <row r="161" spans="1:22" ht="48.75" customHeight="1" x14ac:dyDescent="0.25">
      <c r="A161" s="65" t="s">
        <v>84</v>
      </c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V161" s="19"/>
    </row>
    <row r="162" spans="1:22" ht="48" customHeight="1" x14ac:dyDescent="0.25">
      <c r="A162" s="66" t="s">
        <v>85</v>
      </c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V162" s="17"/>
    </row>
    <row r="163" spans="1:22" ht="30.75" customHeight="1" x14ac:dyDescent="0.25">
      <c r="A163" s="66" t="s">
        <v>86</v>
      </c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</row>
    <row r="164" spans="1:22" x14ac:dyDescent="0.25">
      <c r="A164" s="40" t="s">
        <v>56</v>
      </c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</row>
    <row r="165" spans="1:22" x14ac:dyDescent="0.25">
      <c r="A165" s="40" t="s">
        <v>41</v>
      </c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</row>
    <row r="166" spans="1:22" x14ac:dyDescent="0.25">
      <c r="A166" s="40" t="s">
        <v>42</v>
      </c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</row>
    <row r="167" spans="1:22" x14ac:dyDescent="0.25">
      <c r="A167" s="40" t="s">
        <v>44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</row>
  </sheetData>
  <mergeCells count="128">
    <mergeCell ref="A120:B120"/>
    <mergeCell ref="C120:E120"/>
    <mergeCell ref="F120:I120"/>
    <mergeCell ref="J120:L120"/>
    <mergeCell ref="M120:P120"/>
    <mergeCell ref="A165:Q165"/>
    <mergeCell ref="A166:Q166"/>
    <mergeCell ref="A167:Q167"/>
    <mergeCell ref="A122:Q122"/>
    <mergeCell ref="A141:Q141"/>
    <mergeCell ref="A160:S160"/>
    <mergeCell ref="A164:Q164"/>
    <mergeCell ref="C119:E119"/>
    <mergeCell ref="F119:I119"/>
    <mergeCell ref="J119:L119"/>
    <mergeCell ref="M119:P119"/>
    <mergeCell ref="C117:E117"/>
    <mergeCell ref="F117:I117"/>
    <mergeCell ref="J117:L117"/>
    <mergeCell ref="M117:P117"/>
    <mergeCell ref="C118:E118"/>
    <mergeCell ref="F118:I118"/>
    <mergeCell ref="J118:L118"/>
    <mergeCell ref="M118:P118"/>
    <mergeCell ref="C115:E115"/>
    <mergeCell ref="F115:I115"/>
    <mergeCell ref="J115:L115"/>
    <mergeCell ref="M115:P115"/>
    <mergeCell ref="C116:E116"/>
    <mergeCell ref="F116:I116"/>
    <mergeCell ref="J116:L116"/>
    <mergeCell ref="M116:P116"/>
    <mergeCell ref="C113:E113"/>
    <mergeCell ref="F113:I113"/>
    <mergeCell ref="J113:L113"/>
    <mergeCell ref="M113:P113"/>
    <mergeCell ref="C114:E114"/>
    <mergeCell ref="F114:I114"/>
    <mergeCell ref="J114:L114"/>
    <mergeCell ref="M114:P114"/>
    <mergeCell ref="C111:E111"/>
    <mergeCell ref="F111:I111"/>
    <mergeCell ref="J111:L111"/>
    <mergeCell ref="M111:P111"/>
    <mergeCell ref="C112:E112"/>
    <mergeCell ref="F112:I112"/>
    <mergeCell ref="J112:L112"/>
    <mergeCell ref="M112:P112"/>
    <mergeCell ref="F109:I109"/>
    <mergeCell ref="J109:L109"/>
    <mergeCell ref="M109:P109"/>
    <mergeCell ref="C110:E110"/>
    <mergeCell ref="F110:I110"/>
    <mergeCell ref="J110:L110"/>
    <mergeCell ref="M110:P110"/>
    <mergeCell ref="A31:P31"/>
    <mergeCell ref="A50:P50"/>
    <mergeCell ref="A69:P69"/>
    <mergeCell ref="A88:P88"/>
    <mergeCell ref="A107:P107"/>
    <mergeCell ref="A108:A109"/>
    <mergeCell ref="B108:B109"/>
    <mergeCell ref="C108:I108"/>
    <mergeCell ref="J108:P108"/>
    <mergeCell ref="C109:E109"/>
    <mergeCell ref="A28:B28"/>
    <mergeCell ref="C28:G28"/>
    <mergeCell ref="H28:L28"/>
    <mergeCell ref="M28:P28"/>
    <mergeCell ref="Q28:R28"/>
    <mergeCell ref="A30:B30"/>
    <mergeCell ref="C30:G30"/>
    <mergeCell ref="H30:L30"/>
    <mergeCell ref="M30:P30"/>
    <mergeCell ref="Q30:R30"/>
    <mergeCell ref="Q22:R22"/>
    <mergeCell ref="C26:G26"/>
    <mergeCell ref="H26:L26"/>
    <mergeCell ref="M26:P26"/>
    <mergeCell ref="Q26:R26"/>
    <mergeCell ref="C27:G27"/>
    <mergeCell ref="H27:L27"/>
    <mergeCell ref="M27:P27"/>
    <mergeCell ref="Q27:R27"/>
    <mergeCell ref="C23:G23"/>
    <mergeCell ref="H23:L23"/>
    <mergeCell ref="M23:P23"/>
    <mergeCell ref="Q23:R23"/>
    <mergeCell ref="A1:S1"/>
    <mergeCell ref="C18:G18"/>
    <mergeCell ref="H18:L18"/>
    <mergeCell ref="M18:P18"/>
    <mergeCell ref="Q18:R18"/>
    <mergeCell ref="C19:G19"/>
    <mergeCell ref="H19:L19"/>
    <mergeCell ref="M19:P19"/>
    <mergeCell ref="Q19:R19"/>
    <mergeCell ref="A2:S2"/>
    <mergeCell ref="A14:B14"/>
    <mergeCell ref="A15:P15"/>
    <mergeCell ref="A16:A17"/>
    <mergeCell ref="B16:B17"/>
    <mergeCell ref="C16:G17"/>
    <mergeCell ref="H16:L17"/>
    <mergeCell ref="M16:P17"/>
    <mergeCell ref="Q16:R17"/>
    <mergeCell ref="A161:S161"/>
    <mergeCell ref="A162:S162"/>
    <mergeCell ref="A163:S163"/>
    <mergeCell ref="C20:G20"/>
    <mergeCell ref="H20:L20"/>
    <mergeCell ref="M20:P20"/>
    <mergeCell ref="Q20:R20"/>
    <mergeCell ref="C21:G21"/>
    <mergeCell ref="H21:L21"/>
    <mergeCell ref="M21:P21"/>
    <mergeCell ref="Q21:R21"/>
    <mergeCell ref="C24:G24"/>
    <mergeCell ref="H24:L24"/>
    <mergeCell ref="M24:P24"/>
    <mergeCell ref="Q24:R24"/>
    <mergeCell ref="C25:G25"/>
    <mergeCell ref="H25:L25"/>
    <mergeCell ref="M25:P25"/>
    <mergeCell ref="Q25:R25"/>
    <mergeCell ref="C22:G22"/>
    <mergeCell ref="H22:L22"/>
    <mergeCell ref="M22:P22"/>
  </mergeCells>
  <pageMargins left="0.7" right="0.7" top="0.75" bottom="0.75" header="0.3" footer="0.3"/>
  <pageSetup paperSize="9" scale="76" fitToHeight="0" orientation="portrait" r:id="rId1"/>
  <rowBreaks count="4" manualBreakCount="4">
    <brk id="14" max="16383" man="1"/>
    <brk id="49" max="19" man="1"/>
    <brk id="106" max="19" man="1"/>
    <brk id="120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J97"/>
  <sheetViews>
    <sheetView tabSelected="1" topLeftCell="A83" zoomScale="170" zoomScaleNormal="170" workbookViewId="0">
      <selection activeCell="I56" sqref="I56"/>
    </sheetView>
  </sheetViews>
  <sheetFormatPr defaultRowHeight="15" x14ac:dyDescent="0.25"/>
  <cols>
    <col min="2" max="2" width="13.140625" bestFit="1" customWidth="1"/>
    <col min="3" max="3" width="15.5703125" customWidth="1"/>
    <col min="4" max="4" width="15.140625" customWidth="1"/>
    <col min="5" max="5" width="16.28515625" customWidth="1"/>
    <col min="7" max="7" width="14" customWidth="1"/>
  </cols>
  <sheetData>
    <row r="1" spans="1:10" ht="21" x14ac:dyDescent="0.35">
      <c r="A1" s="56" t="s">
        <v>23</v>
      </c>
      <c r="B1" s="39"/>
      <c r="C1" s="39"/>
      <c r="D1" s="39"/>
      <c r="E1" s="39"/>
      <c r="F1" s="39"/>
      <c r="G1" s="39"/>
      <c r="H1" s="39"/>
      <c r="I1" s="39"/>
    </row>
    <row r="3" spans="1:10" ht="18.75" x14ac:dyDescent="0.3">
      <c r="A3" s="71" t="s">
        <v>45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53.25" customHeight="1" x14ac:dyDescent="0.25">
      <c r="A4" s="10" t="s">
        <v>24</v>
      </c>
      <c r="B4" s="11" t="s">
        <v>33</v>
      </c>
      <c r="C4" s="74" t="s">
        <v>34</v>
      </c>
      <c r="D4" s="11" t="s">
        <v>35</v>
      </c>
      <c r="E4" s="73" t="s">
        <v>36</v>
      </c>
    </row>
    <row r="5" spans="1:10" ht="15.75" x14ac:dyDescent="0.25">
      <c r="A5" s="10" t="s">
        <v>87</v>
      </c>
      <c r="B5" s="12">
        <f>'5С'!C29</f>
        <v>64</v>
      </c>
      <c r="C5" s="12">
        <f>'5С'!H29</f>
        <v>60</v>
      </c>
      <c r="D5" s="12">
        <f>'5С'!M29</f>
        <v>42.5</v>
      </c>
      <c r="E5" s="12">
        <f>'5С'!Q29</f>
        <v>65</v>
      </c>
    </row>
    <row r="6" spans="1:10" ht="15.75" x14ac:dyDescent="0.25">
      <c r="A6" s="10" t="s">
        <v>88</v>
      </c>
      <c r="B6" s="12">
        <f>'5Л'!C29</f>
        <v>69</v>
      </c>
      <c r="C6" s="12">
        <f>'5Л'!H29</f>
        <v>50.999999999999993</v>
      </c>
      <c r="D6" s="12">
        <f>'5Л'!M29</f>
        <v>27.500000000000004</v>
      </c>
      <c r="E6" s="12">
        <f>'5Л'!Q29</f>
        <v>68.333333333333329</v>
      </c>
    </row>
    <row r="23" spans="1:9" ht="16.5" customHeight="1" x14ac:dyDescent="0.25">
      <c r="A23" s="72" t="s">
        <v>46</v>
      </c>
      <c r="B23" s="72"/>
      <c r="C23" s="72"/>
      <c r="D23" s="72"/>
      <c r="E23" s="72"/>
      <c r="F23" s="72"/>
      <c r="G23" s="72"/>
      <c r="H23" s="72"/>
    </row>
    <row r="24" spans="1:9" hidden="1" x14ac:dyDescent="0.25">
      <c r="A24" s="70" t="s">
        <v>48</v>
      </c>
      <c r="B24" s="70"/>
      <c r="C24" s="70"/>
      <c r="D24" s="70"/>
      <c r="E24" s="70"/>
      <c r="F24" s="70"/>
      <c r="G24" s="70"/>
      <c r="H24" s="70"/>
    </row>
    <row r="25" spans="1:9" ht="32.25" hidden="1" customHeight="1" x14ac:dyDescent="0.25">
      <c r="A25" s="70" t="s">
        <v>47</v>
      </c>
      <c r="B25" s="70"/>
      <c r="C25" s="70"/>
      <c r="D25" s="70"/>
      <c r="E25" s="70"/>
      <c r="F25" s="70"/>
      <c r="G25" s="70"/>
      <c r="H25" s="70"/>
    </row>
    <row r="26" spans="1:9" ht="30" customHeight="1" x14ac:dyDescent="0.25">
      <c r="A26" s="70" t="s">
        <v>89</v>
      </c>
      <c r="B26" s="70"/>
      <c r="C26" s="70"/>
      <c r="D26" s="70"/>
      <c r="E26" s="70"/>
      <c r="F26" s="70"/>
      <c r="G26" s="70"/>
      <c r="H26" s="70"/>
    </row>
    <row r="27" spans="1:9" x14ac:dyDescent="0.25">
      <c r="A27" s="70"/>
      <c r="B27" s="70"/>
      <c r="C27" s="70"/>
      <c r="D27" s="70"/>
      <c r="E27" s="70"/>
      <c r="F27" s="70"/>
      <c r="G27" s="70"/>
      <c r="H27" s="70"/>
    </row>
    <row r="28" spans="1:9" ht="18.75" x14ac:dyDescent="0.3">
      <c r="A28" s="71" t="s">
        <v>27</v>
      </c>
      <c r="B28" s="55"/>
      <c r="C28" s="55"/>
      <c r="D28" s="55"/>
      <c r="E28" s="55"/>
      <c r="F28" s="55"/>
      <c r="G28" s="55"/>
      <c r="H28" s="55"/>
      <c r="I28" s="55"/>
    </row>
    <row r="30" spans="1:9" ht="30.75" customHeight="1" x14ac:dyDescent="0.25">
      <c r="A30" s="10" t="s">
        <v>24</v>
      </c>
      <c r="B30" s="11" t="s">
        <v>25</v>
      </c>
      <c r="C30" s="10" t="s">
        <v>26</v>
      </c>
      <c r="D30" s="23"/>
    </row>
    <row r="31" spans="1:9" ht="15.75" x14ac:dyDescent="0.25">
      <c r="A31" s="10" t="s">
        <v>87</v>
      </c>
      <c r="B31" s="12">
        <f>'5С'!F121</f>
        <v>62</v>
      </c>
      <c r="C31" s="12">
        <f>'5С'!M121</f>
        <v>53.333333333333336</v>
      </c>
      <c r="D31" s="24"/>
    </row>
    <row r="32" spans="1:9" ht="15.75" x14ac:dyDescent="0.25">
      <c r="A32" s="10" t="s">
        <v>88</v>
      </c>
      <c r="B32" s="12">
        <f>'5Л'!F121</f>
        <v>56</v>
      </c>
      <c r="C32" s="12">
        <f>'5Л'!M121</f>
        <v>56</v>
      </c>
      <c r="D32" s="24"/>
    </row>
    <row r="51" spans="1:9" ht="18.75" x14ac:dyDescent="0.3">
      <c r="A51" s="71" t="s">
        <v>49</v>
      </c>
      <c r="B51" s="55"/>
      <c r="C51" s="55"/>
      <c r="D51" s="55"/>
      <c r="E51" s="55"/>
      <c r="F51" s="55"/>
      <c r="G51" s="55"/>
      <c r="H51" s="55"/>
      <c r="I51" s="55"/>
    </row>
    <row r="52" spans="1:9" ht="15" customHeight="1" x14ac:dyDescent="0.25">
      <c r="A52" s="43" t="s">
        <v>24</v>
      </c>
      <c r="B52" s="43" t="s">
        <v>54</v>
      </c>
      <c r="C52" s="43" t="s">
        <v>55</v>
      </c>
      <c r="D52" s="43" t="s">
        <v>52</v>
      </c>
      <c r="E52" s="43"/>
      <c r="F52" s="43"/>
      <c r="G52" s="43"/>
      <c r="H52" s="43" t="s">
        <v>50</v>
      </c>
      <c r="I52" s="43" t="s">
        <v>51</v>
      </c>
    </row>
    <row r="53" spans="1:9" x14ac:dyDescent="0.25">
      <c r="A53" s="43"/>
      <c r="B53" s="43"/>
      <c r="C53" s="43"/>
      <c r="D53" s="6">
        <v>5</v>
      </c>
      <c r="E53" s="6">
        <v>4</v>
      </c>
      <c r="F53" s="8">
        <v>3</v>
      </c>
      <c r="G53" s="8">
        <v>2</v>
      </c>
      <c r="H53" s="43"/>
      <c r="I53" s="43"/>
    </row>
    <row r="54" spans="1:9" x14ac:dyDescent="0.25">
      <c r="A54" s="6" t="s">
        <v>87</v>
      </c>
      <c r="B54" s="6">
        <v>10</v>
      </c>
      <c r="C54" s="6">
        <v>10</v>
      </c>
      <c r="D54" s="6">
        <v>2</v>
      </c>
      <c r="E54" s="6">
        <v>6</v>
      </c>
      <c r="F54" s="6">
        <v>2</v>
      </c>
      <c r="G54" s="6">
        <v>1</v>
      </c>
      <c r="H54" s="75">
        <f>(D54+E54)*100/C54</f>
        <v>80</v>
      </c>
      <c r="I54" s="75">
        <f>(D54+E54+F54)*100/C54</f>
        <v>100</v>
      </c>
    </row>
    <row r="55" spans="1:9" x14ac:dyDescent="0.25">
      <c r="A55" s="6" t="s">
        <v>88</v>
      </c>
      <c r="B55" s="6">
        <v>10</v>
      </c>
      <c r="C55" s="6">
        <v>10</v>
      </c>
      <c r="D55" s="6">
        <v>0</v>
      </c>
      <c r="E55" s="6">
        <v>8</v>
      </c>
      <c r="F55" s="6">
        <v>2</v>
      </c>
      <c r="G55" s="6">
        <v>0</v>
      </c>
      <c r="H55" s="75">
        <f>(D55+E55)*100/C55</f>
        <v>80</v>
      </c>
      <c r="I55" s="6">
        <f>(D55+E55+F55)*100/C55</f>
        <v>100</v>
      </c>
    </row>
    <row r="56" spans="1:9" x14ac:dyDescent="0.25">
      <c r="A56" s="6" t="s">
        <v>53</v>
      </c>
      <c r="B56" s="6">
        <f t="shared" ref="B56:G56" si="0">SUM(B54:B55)</f>
        <v>20</v>
      </c>
      <c r="C56" s="6">
        <f t="shared" si="0"/>
        <v>20</v>
      </c>
      <c r="D56" s="6">
        <f t="shared" si="0"/>
        <v>2</v>
      </c>
      <c r="E56" s="6">
        <f t="shared" si="0"/>
        <v>14</v>
      </c>
      <c r="F56" s="6">
        <f t="shared" si="0"/>
        <v>4</v>
      </c>
      <c r="G56" s="6">
        <f t="shared" si="0"/>
        <v>1</v>
      </c>
      <c r="H56" s="75">
        <f>(D56+E56)*100/C56</f>
        <v>80</v>
      </c>
      <c r="I56" s="75">
        <f>(D56+E56+F56)*100/C56</f>
        <v>100</v>
      </c>
    </row>
    <row r="77" spans="1:9" ht="18.75" x14ac:dyDescent="0.3">
      <c r="A77" s="71" t="s">
        <v>90</v>
      </c>
      <c r="B77" s="55"/>
      <c r="C77" s="55"/>
      <c r="D77" s="55"/>
      <c r="E77" s="55"/>
      <c r="F77" s="55"/>
      <c r="G77" s="55"/>
      <c r="H77" s="55"/>
      <c r="I77" s="55"/>
    </row>
    <row r="78" spans="1:9" ht="15" customHeight="1" x14ac:dyDescent="0.25">
      <c r="A78" s="46" t="s">
        <v>24</v>
      </c>
      <c r="B78" s="43" t="s">
        <v>54</v>
      </c>
      <c r="C78" s="43" t="s">
        <v>55</v>
      </c>
      <c r="D78" s="43" t="s">
        <v>40</v>
      </c>
      <c r="E78" s="43"/>
      <c r="F78" s="43"/>
      <c r="G78" s="43"/>
      <c r="H78" s="43"/>
      <c r="I78" s="28"/>
    </row>
    <row r="79" spans="1:9" x14ac:dyDescent="0.25">
      <c r="A79" s="46"/>
      <c r="B79" s="43"/>
      <c r="C79" s="43"/>
      <c r="D79" s="26" t="s">
        <v>91</v>
      </c>
      <c r="E79" s="38" t="s">
        <v>92</v>
      </c>
      <c r="F79" s="27" t="s">
        <v>93</v>
      </c>
      <c r="G79" s="27" t="s">
        <v>94</v>
      </c>
      <c r="H79" s="8" t="s">
        <v>95</v>
      </c>
      <c r="I79" s="28"/>
    </row>
    <row r="80" spans="1:9" x14ac:dyDescent="0.25">
      <c r="A80" s="6" t="str">
        <f>A54</f>
        <v>5С</v>
      </c>
      <c r="B80" s="6">
        <f t="shared" ref="B80:C81" si="1">B54</f>
        <v>10</v>
      </c>
      <c r="C80" s="6">
        <f t="shared" si="1"/>
        <v>10</v>
      </c>
      <c r="D80" s="6">
        <v>0</v>
      </c>
      <c r="E80" s="6">
        <v>0</v>
      </c>
      <c r="F80" s="6">
        <v>1</v>
      </c>
      <c r="G80" s="6">
        <v>4</v>
      </c>
      <c r="H80" s="6">
        <v>5</v>
      </c>
      <c r="I80" s="25"/>
    </row>
    <row r="81" spans="1:9" x14ac:dyDescent="0.25">
      <c r="A81" s="6" t="str">
        <f>A55</f>
        <v>5Л</v>
      </c>
      <c r="B81" s="6">
        <f t="shared" si="1"/>
        <v>10</v>
      </c>
      <c r="C81" s="6">
        <f t="shared" si="1"/>
        <v>10</v>
      </c>
      <c r="D81" s="6">
        <v>0</v>
      </c>
      <c r="E81" s="6">
        <v>0</v>
      </c>
      <c r="F81" s="6">
        <v>0</v>
      </c>
      <c r="G81" s="6">
        <v>6</v>
      </c>
      <c r="H81" s="6">
        <v>4</v>
      </c>
      <c r="I81" s="25"/>
    </row>
    <row r="82" spans="1:9" x14ac:dyDescent="0.25">
      <c r="A82" s="6" t="s">
        <v>14</v>
      </c>
      <c r="B82" s="6">
        <f t="shared" ref="B82:H82" si="2">SUM(B80:B81)</f>
        <v>20</v>
      </c>
      <c r="C82" s="6">
        <f t="shared" si="2"/>
        <v>20</v>
      </c>
      <c r="D82" s="6">
        <f t="shared" si="2"/>
        <v>0</v>
      </c>
      <c r="E82" s="6">
        <f t="shared" si="2"/>
        <v>0</v>
      </c>
      <c r="F82" s="6">
        <f t="shared" si="2"/>
        <v>1</v>
      </c>
      <c r="G82" s="6">
        <f t="shared" si="2"/>
        <v>10</v>
      </c>
      <c r="H82" s="6">
        <f t="shared" si="2"/>
        <v>9</v>
      </c>
      <c r="I82" s="25"/>
    </row>
    <row r="96" spans="1:9" ht="42.75" customHeight="1" x14ac:dyDescent="0.25"/>
    <row r="97" spans="1:9" ht="68.25" customHeight="1" x14ac:dyDescent="0.25">
      <c r="A97" s="70" t="s">
        <v>96</v>
      </c>
      <c r="B97" s="70"/>
      <c r="C97" s="70"/>
      <c r="D97" s="70"/>
      <c r="E97" s="70"/>
      <c r="F97" s="70"/>
      <c r="G97" s="70"/>
      <c r="H97" s="70"/>
      <c r="I97" s="70"/>
    </row>
  </sheetData>
  <mergeCells count="21">
    <mergeCell ref="A28:I28"/>
    <mergeCell ref="A1:I1"/>
    <mergeCell ref="A3:J3"/>
    <mergeCell ref="A23:H23"/>
    <mergeCell ref="A24:H24"/>
    <mergeCell ref="A25:H25"/>
    <mergeCell ref="A26:H26"/>
    <mergeCell ref="A27:H27"/>
    <mergeCell ref="A51:I51"/>
    <mergeCell ref="A52:A53"/>
    <mergeCell ref="H52:H53"/>
    <mergeCell ref="I52:I53"/>
    <mergeCell ref="D52:G52"/>
    <mergeCell ref="B52:B53"/>
    <mergeCell ref="C52:C53"/>
    <mergeCell ref="A97:I97"/>
    <mergeCell ref="A77:I77"/>
    <mergeCell ref="B78:B79"/>
    <mergeCell ref="C78:C79"/>
    <mergeCell ref="A78:A79"/>
    <mergeCell ref="D78:H78"/>
  </mergeCells>
  <pageMargins left="0.7" right="0.7" top="0.75" bottom="0.75" header="0.3" footer="0.3"/>
  <pageSetup paperSize="9" scale="73" fitToHeight="0" orientation="portrait" r:id="rId1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5С</vt:lpstr>
      <vt:lpstr>5Л</vt:lpstr>
      <vt:lpstr>общее </vt:lpstr>
      <vt:lpstr>'5Л'!Область_печати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Наташа</cp:lastModifiedBy>
  <cp:lastPrinted>2017-08-28T08:51:17Z</cp:lastPrinted>
  <dcterms:created xsi:type="dcterms:W3CDTF">2016-08-08T17:43:25Z</dcterms:created>
  <dcterms:modified xsi:type="dcterms:W3CDTF">2019-11-26T19:35:48Z</dcterms:modified>
</cp:coreProperties>
</file>